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AFF75554-6581-4CB9-922D-8448EB6233A0}" xr6:coauthVersionLast="47" xr6:coauthVersionMax="47" xr10:uidLastSave="{00000000-0000-0000-0000-000000000000}"/>
  <bookViews>
    <workbookView xWindow="-120" yWindow="-120" windowWidth="30960" windowHeight="16920" activeTab="1" xr2:uid="{00000000-000D-0000-FFFF-FFFF00000000}"/>
  </bookViews>
  <sheets>
    <sheet name="Most" sheetId="15" r:id="rId1"/>
    <sheet name="Trauben 2026" sheetId="12" r:id="rId2"/>
    <sheet name="RHH" sheetId="17" r:id="rId3"/>
    <sheet name="Preise" sheetId="16" r:id="rId4"/>
  </sheets>
  <definedNames>
    <definedName name="_xlnm._FilterDatabase" localSheetId="1" hidden="1">'Trauben 2026'!$B$1:$V$129</definedName>
  </definedNames>
  <calcPr calcId="191029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5" i="12" l="1"/>
  <c r="K87" i="12"/>
  <c r="K76" i="12" l="1"/>
  <c r="K74" i="12"/>
  <c r="K78" i="12" l="1"/>
  <c r="H95" i="12"/>
  <c r="H87" i="12" l="1"/>
  <c r="H78" i="12"/>
  <c r="H69" i="12"/>
  <c r="K69" i="12"/>
  <c r="H52" i="12" l="1"/>
  <c r="K52" i="12"/>
  <c r="K43" i="12"/>
  <c r="K38" i="12"/>
  <c r="H63" i="15"/>
  <c r="K35" i="12" l="1"/>
  <c r="K29" i="12"/>
  <c r="K20" i="12"/>
  <c r="O9" i="12" l="1"/>
  <c r="D18" i="16"/>
  <c r="K17" i="12" l="1"/>
  <c r="K6" i="12"/>
  <c r="K11" i="12"/>
  <c r="H11" i="12"/>
  <c r="H17" i="12"/>
  <c r="H14" i="15"/>
  <c r="H53" i="15"/>
  <c r="H55" i="15"/>
  <c r="H70" i="15"/>
  <c r="H71" i="15"/>
  <c r="H74" i="15" s="1"/>
  <c r="H67" i="15"/>
  <c r="H6" i="15"/>
  <c r="D17" i="16"/>
  <c r="H73" i="15" l="1"/>
  <c r="D21" i="16"/>
  <c r="D20" i="16"/>
  <c r="D14" i="16"/>
  <c r="D13" i="16"/>
  <c r="D11" i="16"/>
  <c r="D10" i="16"/>
  <c r="D9" i="16"/>
  <c r="D7" i="16"/>
  <c r="D5" i="16"/>
  <c r="G7" i="17" l="1"/>
  <c r="G8" i="17"/>
  <c r="G6" i="17"/>
  <c r="H65" i="15" l="1"/>
  <c r="H68" i="15" l="1"/>
  <c r="H76" i="15" s="1"/>
  <c r="H66" i="15"/>
  <c r="G4" i="17"/>
  <c r="G3" i="17"/>
</calcChain>
</file>

<file path=xl/sharedStrings.xml><?xml version="1.0" encoding="utf-8"?>
<sst xmlns="http://schemas.openxmlformats.org/spreadsheetml/2006/main" count="1093" uniqueCount="188">
  <si>
    <t>Winzer</t>
  </si>
  <si>
    <t>Lage</t>
  </si>
  <si>
    <t>Sorte</t>
  </si>
  <si>
    <t>Vertrags
menge</t>
  </si>
  <si>
    <t>Ernte Datum</t>
  </si>
  <si>
    <t>Fahrer</t>
  </si>
  <si>
    <t>Summe</t>
  </si>
  <si>
    <t>Angelieferte Menge in kg</t>
  </si>
  <si>
    <t>Angelieferte Menge in l</t>
  </si>
  <si>
    <t>Provision
/ ltr</t>
  </si>
  <si>
    <t>Preis inkl Fracht &amp; Prov</t>
  </si>
  <si>
    <t>Fracht / l</t>
  </si>
  <si>
    <t>Dornfelder</t>
  </si>
  <si>
    <t>konv</t>
  </si>
  <si>
    <t>Riesling</t>
  </si>
  <si>
    <t>Müller-Thurgau</t>
  </si>
  <si>
    <t>Portugieser</t>
  </si>
  <si>
    <t>Gewürztraminer</t>
  </si>
  <si>
    <t xml:space="preserve">Riesling </t>
  </si>
  <si>
    <t>Pfalz</t>
  </si>
  <si>
    <t>Zimmermann</t>
  </si>
  <si>
    <t>Bio</t>
  </si>
  <si>
    <t>Minimal</t>
  </si>
  <si>
    <t>Hofst</t>
  </si>
  <si>
    <t>Scheurebe</t>
  </si>
  <si>
    <t>Kommission</t>
  </si>
  <si>
    <t>€/kg</t>
  </si>
  <si>
    <t>€/l</t>
  </si>
  <si>
    <t>Veddeler, Erpolzheim</t>
  </si>
  <si>
    <t>Anlieferung</t>
  </si>
  <si>
    <t>Dörr; 0 63 23 21 06 ;0 171 178 31 21</t>
  </si>
  <si>
    <t>Kügler; +49 6345 954040; +491707706383</t>
  </si>
  <si>
    <t>Stern; 06347 973993; 0160 92651149</t>
  </si>
  <si>
    <t>Mayer; +49 6237 9247790; +49 172 9764373</t>
  </si>
  <si>
    <t>Johannes Köhr +49 176 47030816</t>
  </si>
  <si>
    <t>Jürgen Köhr +49 174 4417375</t>
  </si>
  <si>
    <t>R.Day +49 173 3420656</t>
  </si>
  <si>
    <t>Eberley; 06327 1352; 0176 70599126</t>
  </si>
  <si>
    <t>Butz; 0175 1655549</t>
  </si>
  <si>
    <t>Georg u Franz Minges, Flemlingen 0172 6802027</t>
  </si>
  <si>
    <t>Stern/Herzenstiel 0171 1261353</t>
  </si>
  <si>
    <t>Kuhn, Dierbach; 06340 1294; 0172 7632855; Vollernter 0171 9951599</t>
  </si>
  <si>
    <t>Frey, Queichheim, 0171 9905951</t>
  </si>
  <si>
    <t>Schmitzer-Julier, Eschbach, 06345 2801</t>
  </si>
  <si>
    <t>Markus Handrich 0172 9986158</t>
  </si>
  <si>
    <t>Bewirtschaftungs-weise</t>
  </si>
  <si>
    <t>Ausbau</t>
  </si>
  <si>
    <t>Heinrich Rau</t>
  </si>
  <si>
    <t xml:space="preserve">Michael Heinz, Kapellen, 0163 1460848   </t>
  </si>
  <si>
    <t>Sauvignon blanc</t>
  </si>
  <si>
    <t>Schaurer, Billigheim</t>
  </si>
  <si>
    <t>Lukashof, Forst</t>
  </si>
  <si>
    <t>Platz, Hambach, 0171-3856072, 06321 33918</t>
  </si>
  <si>
    <t>Martin, Insheim 06341 85385</t>
  </si>
  <si>
    <t>Bergkeller, Niederkirchen 8924</t>
  </si>
  <si>
    <t>Ferckel 06321 66413</t>
  </si>
  <si>
    <t>Härle-Kerth 06321 6305</t>
  </si>
  <si>
    <t>Th. Anselmann, Flemlingen</t>
  </si>
  <si>
    <t>Fath, Dammheim 0177 8054631</t>
  </si>
  <si>
    <t>Fracht €/kg</t>
  </si>
  <si>
    <t>J. Weiner 0176 21525007</t>
  </si>
  <si>
    <t>Martin Fußer, Niederkirchen; 06326 259782; 01778539615</t>
  </si>
  <si>
    <t>Ralf Groß</t>
  </si>
  <si>
    <t>Kohl, Erpolzheim 06353 3939</t>
  </si>
  <si>
    <t>Schwartztrauber 06321 968561</t>
  </si>
  <si>
    <t>Krebs, Freinsheim</t>
  </si>
  <si>
    <t>Wolf, Ungstein</t>
  </si>
  <si>
    <t>Bergdolt, Duttweiler</t>
  </si>
  <si>
    <t>Lebenshilfe DÜW M Fußer 01779229774</t>
  </si>
  <si>
    <t>Hans Abel 0171 2894459</t>
  </si>
  <si>
    <t>Jürgen Kilthau, 06321 68617; 0152 53983397</t>
  </si>
  <si>
    <t>Christian Wolf, Edesheim; 0173 8829673</t>
  </si>
  <si>
    <t>Martin Manderschied 0176 20611693</t>
  </si>
  <si>
    <t>Georg Fußer 0177 8539615</t>
  </si>
  <si>
    <t>Jean Rapp/Block Andrea 0173 6746262 Ludwig 0172 8483705</t>
  </si>
  <si>
    <t>Nagel, Vollmersweiler, 0172 7230232</t>
  </si>
  <si>
    <t>Felix Logé 0157 30399277</t>
  </si>
  <si>
    <t>Stefan Meyer, Godramstein, 0160 96205346</t>
  </si>
  <si>
    <t>Bietighöfer Mühlhofen 06349 8698</t>
  </si>
  <si>
    <t>Estelmann Gimmeldingen 06321 6173</t>
  </si>
  <si>
    <t>Gross, Meckenheim 06326 8058</t>
  </si>
  <si>
    <t>Raabe, St. Martin 06323 2117</t>
  </si>
  <si>
    <t>C. Glas, NW-Diedesfeld 06321 86321</t>
  </si>
  <si>
    <t>Schäfer, Mußbach</t>
  </si>
  <si>
    <t>Disson 06321 88258</t>
  </si>
  <si>
    <t>Nickel, Hambach, 06321 31121</t>
  </si>
  <si>
    <t>Mueller-Thurgau</t>
  </si>
  <si>
    <t>Rings, Freinsheim</t>
  </si>
  <si>
    <t>Hahn-Palke</t>
  </si>
  <si>
    <t>Volz. Essingen</t>
  </si>
  <si>
    <t>Ackermann, Ilbesheim</t>
  </si>
  <si>
    <t>Bürklin-Wolf, Nicola Libelli 0170 3516477</t>
  </si>
  <si>
    <t>Glaser, Hainfeld</t>
  </si>
  <si>
    <t>Volz, Essingen</t>
  </si>
  <si>
    <t>Sommer, Mörzheim</t>
  </si>
  <si>
    <t>Weintor, Niederkirchen</t>
  </si>
  <si>
    <t>Spedition Rau</t>
  </si>
  <si>
    <t>Handrich, Meckenheim</t>
  </si>
  <si>
    <t>Spedition Rösch</t>
  </si>
  <si>
    <t>Weink. Gernot Becker</t>
  </si>
  <si>
    <t>Rhh</t>
  </si>
  <si>
    <t>Johann Müller. Hambach</t>
  </si>
  <si>
    <t>Leßlauer, Hambach</t>
  </si>
  <si>
    <t>Faubel, Maikammer</t>
  </si>
  <si>
    <t>Wisser, Ingenheim</t>
  </si>
  <si>
    <t>Stadler, Dierbach</t>
  </si>
  <si>
    <t xml:space="preserve">Volz, Essingen </t>
  </si>
  <si>
    <t>Bio Zuschlag</t>
  </si>
  <si>
    <t>Martin, Insheim</t>
  </si>
  <si>
    <t>Sauer, Nußdorf</t>
  </si>
  <si>
    <t>Marc Weber, Flemlingen 0175 6322399</t>
  </si>
  <si>
    <t>Bruno Leiner, Wollmesheim</t>
  </si>
  <si>
    <t>Stefan Fischer</t>
  </si>
  <si>
    <t xml:space="preserve">MÜLLER, Kleinfischlingen </t>
  </si>
  <si>
    <t>Günter Wilhelm, Maikammer, 063215395</t>
  </si>
  <si>
    <t>Hellmer</t>
  </si>
  <si>
    <t>Jürgen Thirolf +49 176 82257753</t>
  </si>
  <si>
    <t>Matthias Buchert</t>
  </si>
  <si>
    <t>Christmann, Maikammer, 0632158784</t>
  </si>
  <si>
    <t>Steigelmann</t>
  </si>
  <si>
    <t>Weink. Stamm</t>
  </si>
  <si>
    <t>Weisbrodt Deidesheim</t>
  </si>
  <si>
    <t>Wein- und Sektgut Winterling</t>
  </si>
  <si>
    <t>Josef Andres</t>
  </si>
  <si>
    <t>Thirolf</t>
  </si>
  <si>
    <t>Huxel Sptl</t>
  </si>
  <si>
    <t>Thomas Kästel</t>
  </si>
  <si>
    <t>Beck</t>
  </si>
  <si>
    <t xml:space="preserve">Steffen Burnikel, Niederkirchen </t>
  </si>
  <si>
    <t>Vorklären konv</t>
  </si>
  <si>
    <t>Vorklären Bio</t>
  </si>
  <si>
    <t>Flotieren Bio</t>
  </si>
  <si>
    <t>Becker</t>
  </si>
  <si>
    <t>Most</t>
  </si>
  <si>
    <t>Bosser GdR, Duttweiler</t>
  </si>
  <si>
    <t>Manfred Deimel &amp; Sohn GdR, Niederkrichen</t>
  </si>
  <si>
    <t>Riesling konv.</t>
  </si>
  <si>
    <t>Trauben</t>
  </si>
  <si>
    <t>Aul, Freinsheim</t>
  </si>
  <si>
    <t>Grauburgunder</t>
  </si>
  <si>
    <t>Herrenhof, Eschbach</t>
  </si>
  <si>
    <t>Schmitt, Schwegenheim</t>
  </si>
  <si>
    <t>Krebs, Weingarten</t>
  </si>
  <si>
    <t>Hallgarten WK</t>
  </si>
  <si>
    <t>Rheingau</t>
  </si>
  <si>
    <t>0,70+0,10+0,10</t>
  </si>
  <si>
    <t>Landwein Rhein</t>
  </si>
  <si>
    <t>Weinhaus Andres, Niederkrichen</t>
  </si>
  <si>
    <t>Heymanns GbR, Edenkoben</t>
  </si>
  <si>
    <t>Most aus Trauben</t>
  </si>
  <si>
    <t>gesamt</t>
  </si>
  <si>
    <t>total</t>
  </si>
  <si>
    <t>Lukasz Reif, Lachen</t>
  </si>
  <si>
    <t>Weegmüller, Haardt</t>
  </si>
  <si>
    <t>Weingut  Anselmann GbR, Flemlingen</t>
  </si>
  <si>
    <t>Minges, Flemlingen</t>
  </si>
  <si>
    <t>Cabernet Blanc</t>
  </si>
  <si>
    <t>Spedition MJ</t>
  </si>
  <si>
    <t>Kästel, Geinsheim</t>
  </si>
  <si>
    <t>Timo Erlewein, Ilbesheim</t>
  </si>
  <si>
    <t>Axel Damian, Impflingen</t>
  </si>
  <si>
    <t>Tobias Kraus, Edesheim</t>
  </si>
  <si>
    <t>Hans u Thomas Pfaff, Venningen</t>
  </si>
  <si>
    <t>Schreiner, Edesheim</t>
  </si>
  <si>
    <t>Zehr Knörinbgen</t>
  </si>
  <si>
    <t>Tobias Minges, Roschbach</t>
  </si>
  <si>
    <t>Oerther, Kapellen</t>
  </si>
  <si>
    <t>Edelhof Minges, Kirrweiler</t>
  </si>
  <si>
    <t>Daniel Philippi</t>
  </si>
  <si>
    <t>Hubach</t>
  </si>
  <si>
    <t>Meinhard, Gönnheim</t>
  </si>
  <si>
    <t>Spätburgunder</t>
  </si>
  <si>
    <t>DHP+0,10; MIN: 0,45</t>
  </si>
  <si>
    <t>DHP+0,10</t>
  </si>
  <si>
    <t>DHP+0,20</t>
  </si>
  <si>
    <t>Dorle&amp;Michael Heinz</t>
  </si>
  <si>
    <t>DHP; MIN: 0,47</t>
  </si>
  <si>
    <t>DHP Mth+0,20; MIN: 0,55</t>
  </si>
  <si>
    <t>Rest</t>
  </si>
  <si>
    <t>Calardis blancSauvignac</t>
  </si>
  <si>
    <t>Daniel Seiberth: 0160/8428657, Hambach</t>
  </si>
  <si>
    <t>Spedition Rösch?</t>
  </si>
  <si>
    <t>Bengel 0162 2127064</t>
  </si>
  <si>
    <t>WK Stamm</t>
  </si>
  <si>
    <t>Wambsganß, Nußdorf 06341 960130</t>
  </si>
  <si>
    <t>Hery, Böchingen 0175 8112616</t>
  </si>
  <si>
    <t>Hörner, Knöringen 015161233554</t>
  </si>
  <si>
    <t>Heppenheim und Rheinfront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</si>
</sst>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\ [$€-407]_-;\-* #,##0.00\ [$€-407]_-;_-* &quot;-&quot;??\ [$€-407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22">
    <xf numFmtId="0" fontId="0" fillId="0" borderId="0" xfId="0"/>
    <xf numFmtId="165" fontId="0" fillId="0" borderId="0" xfId="1" applyNumberFormat="1" applyFont="1"/>
    <xf numFmtId="44" fontId="0" fillId="0" borderId="0" xfId="2" applyFont="1"/>
    <xf numFmtId="165" fontId="0" fillId="0" borderId="0" xfId="1" applyNumberFormat="1" applyFont="1" applyAlignment="1">
      <alignment wrapText="1"/>
    </xf>
    <xf numFmtId="44" fontId="0" fillId="0" borderId="0" xfId="2" applyFont="1" applyAlignment="1">
      <alignment wrapText="1"/>
    </xf>
    <xf numFmtId="164" fontId="0" fillId="0" borderId="0" xfId="1" applyFont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/>
    <xf numFmtId="44" fontId="2" fillId="0" borderId="0" xfId="2" applyFont="1" applyFill="1" applyBorder="1"/>
    <xf numFmtId="165" fontId="0" fillId="0" borderId="0" xfId="1" applyNumberFormat="1" applyFont="1" applyFill="1"/>
    <xf numFmtId="165" fontId="0" fillId="0" borderId="0" xfId="1" applyNumberFormat="1" applyFont="1" applyBorder="1"/>
    <xf numFmtId="164" fontId="0" fillId="0" borderId="0" xfId="1" applyFont="1" applyAlignment="1">
      <alignment horizontal="center" wrapText="1"/>
    </xf>
    <xf numFmtId="14" fontId="0" fillId="0" borderId="0" xfId="0" applyNumberFormat="1" applyAlignment="1">
      <alignment wrapText="1"/>
    </xf>
    <xf numFmtId="165" fontId="0" fillId="0" borderId="0" xfId="1" applyNumberFormat="1" applyFont="1" applyFill="1" applyAlignment="1">
      <alignment wrapText="1"/>
    </xf>
    <xf numFmtId="44" fontId="0" fillId="0" borderId="0" xfId="2" applyFont="1" applyBorder="1"/>
    <xf numFmtId="165" fontId="1" fillId="0" borderId="0" xfId="1" applyNumberFormat="1" applyFont="1"/>
    <xf numFmtId="165" fontId="1" fillId="0" borderId="0" xfId="1" applyNumberFormat="1" applyFont="1" applyBorder="1"/>
    <xf numFmtId="165" fontId="1" fillId="0" borderId="0" xfId="1" applyNumberFormat="1" applyFont="1" applyAlignment="1">
      <alignment wrapText="1"/>
    </xf>
    <xf numFmtId="165" fontId="0" fillId="0" borderId="0" xfId="0" applyNumberFormat="1"/>
    <xf numFmtId="165" fontId="4" fillId="0" borderId="0" xfId="0" applyNumberFormat="1" applyFont="1"/>
    <xf numFmtId="165" fontId="4" fillId="0" borderId="0" xfId="1" applyNumberFormat="1" applyFont="1"/>
    <xf numFmtId="166" fontId="0" fillId="0" borderId="0" xfId="1" applyNumberFormat="1" applyFont="1"/>
  </cellXfs>
  <cellStyles count="5">
    <cellStyle name="Komma" xfId="1" builtinId="3"/>
    <cellStyle name="Komma 2" xfId="4" xr:uid="{00000000-0005-0000-0000-000001000000}"/>
    <cellStyle name="Standard" xfId="0" builtinId="0"/>
    <cellStyle name="Standard 2" xfId="3" xr:uid="{00000000-0005-0000-0000-000003000000}"/>
    <cellStyle name="Währung" xfId="2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CF03-BB25-48F6-AC60-554B13E5EDE0}">
  <dimension ref="A1:V76"/>
  <sheetViews>
    <sheetView topLeftCell="A26" workbookViewId="0">
      <selection activeCell="A43" sqref="A43"/>
    </sheetView>
  </sheetViews>
  <sheetFormatPr baseColWidth="10" defaultRowHeight="15" x14ac:dyDescent="0.25"/>
  <cols>
    <col min="2" max="2" width="5.140625" bestFit="1" customWidth="1"/>
    <col min="3" max="3" width="5.28515625" bestFit="1" customWidth="1"/>
    <col min="4" max="4" width="36.42578125" bestFit="1" customWidth="1"/>
    <col min="5" max="5" width="36.28515625" bestFit="1" customWidth="1"/>
    <col min="6" max="6" width="8" bestFit="1" customWidth="1"/>
    <col min="7" max="7" width="3.85546875" bestFit="1" customWidth="1"/>
    <col min="8" max="8" width="13" bestFit="1" customWidth="1"/>
    <col min="9" max="9" width="13.28515625" bestFit="1" customWidth="1"/>
    <col min="10" max="10" width="5.140625" bestFit="1" customWidth="1"/>
    <col min="14" max="14" width="11.42578125" style="2"/>
  </cols>
  <sheetData>
    <row r="1" spans="1:22" s="6" customFormat="1" ht="135" x14ac:dyDescent="0.25">
      <c r="A1" s="12" t="s">
        <v>4</v>
      </c>
      <c r="C1" s="6" t="s">
        <v>1</v>
      </c>
      <c r="D1" s="6" t="s">
        <v>25</v>
      </c>
      <c r="E1" s="6" t="s">
        <v>0</v>
      </c>
      <c r="F1" s="6" t="s">
        <v>2</v>
      </c>
      <c r="G1" s="6" t="s">
        <v>45</v>
      </c>
      <c r="H1" s="17" t="s">
        <v>3</v>
      </c>
      <c r="I1" s="6" t="s">
        <v>5</v>
      </c>
      <c r="J1" s="6" t="s">
        <v>46</v>
      </c>
      <c r="K1" s="3" t="s">
        <v>7</v>
      </c>
      <c r="L1" s="4" t="s">
        <v>59</v>
      </c>
      <c r="M1" s="4" t="s">
        <v>26</v>
      </c>
      <c r="N1" s="4" t="s">
        <v>27</v>
      </c>
      <c r="O1" s="3"/>
      <c r="P1" s="3" t="s">
        <v>8</v>
      </c>
      <c r="Q1" s="4" t="s">
        <v>6</v>
      </c>
      <c r="R1" s="8"/>
      <c r="S1" s="11"/>
      <c r="T1" s="6" t="s">
        <v>11</v>
      </c>
      <c r="U1" s="6" t="s">
        <v>9</v>
      </c>
      <c r="V1" s="6" t="s">
        <v>10</v>
      </c>
    </row>
    <row r="2" spans="1:22" x14ac:dyDescent="0.25">
      <c r="A2" s="12">
        <v>46268</v>
      </c>
      <c r="B2">
        <v>2026</v>
      </c>
      <c r="C2" t="s">
        <v>19</v>
      </c>
      <c r="D2" t="s">
        <v>30</v>
      </c>
      <c r="E2" t="s">
        <v>134</v>
      </c>
      <c r="F2" t="s">
        <v>14</v>
      </c>
      <c r="G2" t="s">
        <v>13</v>
      </c>
      <c r="H2" s="15">
        <v>23000</v>
      </c>
      <c r="I2" t="s">
        <v>96</v>
      </c>
      <c r="K2" s="1">
        <v>24680</v>
      </c>
      <c r="L2" s="3"/>
      <c r="M2" s="2"/>
      <c r="N2" s="14"/>
      <c r="O2" s="1"/>
      <c r="P2" s="1"/>
      <c r="Q2" s="8"/>
      <c r="S2" s="5"/>
    </row>
    <row r="3" spans="1:22" x14ac:dyDescent="0.25">
      <c r="A3" s="12">
        <v>46272</v>
      </c>
      <c r="B3">
        <v>2026</v>
      </c>
      <c r="C3" t="s">
        <v>23</v>
      </c>
      <c r="D3" t="s">
        <v>30</v>
      </c>
      <c r="E3" t="s">
        <v>135</v>
      </c>
      <c r="F3" t="s">
        <v>14</v>
      </c>
      <c r="G3" t="s">
        <v>13</v>
      </c>
      <c r="H3" s="15">
        <v>23000</v>
      </c>
      <c r="I3" t="s">
        <v>96</v>
      </c>
      <c r="K3" s="1">
        <v>27520</v>
      </c>
      <c r="L3" s="3"/>
      <c r="M3" s="2"/>
      <c r="N3" s="14"/>
      <c r="O3" s="1"/>
      <c r="P3" s="1"/>
      <c r="Q3" s="8"/>
      <c r="S3" s="5"/>
    </row>
    <row r="4" spans="1:22" x14ac:dyDescent="0.25">
      <c r="A4" s="12">
        <v>46273</v>
      </c>
      <c r="B4">
        <v>2026</v>
      </c>
      <c r="C4" t="s">
        <v>23</v>
      </c>
      <c r="D4" t="s">
        <v>30</v>
      </c>
      <c r="E4" t="s">
        <v>135</v>
      </c>
      <c r="F4" t="s">
        <v>14</v>
      </c>
      <c r="G4" t="s">
        <v>13</v>
      </c>
      <c r="H4" s="15">
        <v>23000</v>
      </c>
      <c r="I4" t="s">
        <v>96</v>
      </c>
      <c r="K4" s="1">
        <v>20410</v>
      </c>
      <c r="L4" s="3"/>
      <c r="M4" s="2"/>
      <c r="N4" s="14"/>
      <c r="O4" s="1"/>
      <c r="P4" s="1"/>
      <c r="Q4" s="8"/>
      <c r="S4" s="5"/>
    </row>
    <row r="5" spans="1:22" x14ac:dyDescent="0.25">
      <c r="A5" s="12">
        <v>46273</v>
      </c>
      <c r="B5">
        <v>2026</v>
      </c>
      <c r="C5" t="s">
        <v>23</v>
      </c>
      <c r="D5" t="s">
        <v>30</v>
      </c>
      <c r="E5" t="s">
        <v>147</v>
      </c>
      <c r="F5" t="s">
        <v>14</v>
      </c>
      <c r="G5" t="s">
        <v>13</v>
      </c>
      <c r="H5" s="15">
        <v>23000</v>
      </c>
      <c r="I5" t="s">
        <v>96</v>
      </c>
      <c r="K5" s="1">
        <v>24060</v>
      </c>
      <c r="L5" s="3"/>
      <c r="M5" s="2"/>
      <c r="N5" s="14"/>
      <c r="O5" s="1"/>
      <c r="P5" s="1"/>
      <c r="Q5" s="8"/>
      <c r="S5" s="5"/>
    </row>
    <row r="6" spans="1:22" x14ac:dyDescent="0.25">
      <c r="A6" s="12"/>
      <c r="H6" s="15">
        <f>SUM(H2:H4)</f>
        <v>69000</v>
      </c>
      <c r="K6" s="1"/>
      <c r="L6" s="3"/>
      <c r="M6" s="2"/>
      <c r="N6" s="14"/>
      <c r="O6" s="1"/>
      <c r="P6" s="1"/>
      <c r="Q6" s="8"/>
      <c r="S6" s="5"/>
    </row>
    <row r="7" spans="1:22" x14ac:dyDescent="0.25">
      <c r="A7" s="6"/>
      <c r="B7">
        <v>2026</v>
      </c>
      <c r="C7" t="s">
        <v>144</v>
      </c>
      <c r="D7" t="s">
        <v>146</v>
      </c>
      <c r="E7" t="s">
        <v>143</v>
      </c>
      <c r="F7" t="s">
        <v>14</v>
      </c>
      <c r="G7" t="s">
        <v>13</v>
      </c>
      <c r="H7" s="15">
        <v>75000</v>
      </c>
      <c r="I7" t="s">
        <v>96</v>
      </c>
      <c r="K7" s="1" t="s">
        <v>145</v>
      </c>
      <c r="L7" s="3"/>
      <c r="M7" s="2"/>
      <c r="N7" s="14"/>
      <c r="O7" s="1"/>
      <c r="P7" s="1"/>
      <c r="Q7" s="8"/>
      <c r="S7" s="5"/>
    </row>
    <row r="8" spans="1:22" x14ac:dyDescent="0.25">
      <c r="A8" s="6"/>
      <c r="H8" s="15"/>
      <c r="K8" s="1"/>
      <c r="L8" s="3"/>
      <c r="M8" s="2"/>
      <c r="N8" s="14"/>
      <c r="O8" s="1"/>
      <c r="P8" s="1"/>
      <c r="Q8" s="8"/>
      <c r="S8" s="5"/>
    </row>
    <row r="9" spans="1:22" x14ac:dyDescent="0.25">
      <c r="A9" s="7">
        <v>46262</v>
      </c>
      <c r="B9">
        <v>2026</v>
      </c>
      <c r="C9" t="s">
        <v>19</v>
      </c>
      <c r="D9" t="s">
        <v>32</v>
      </c>
      <c r="E9" t="s">
        <v>158</v>
      </c>
      <c r="F9" t="s">
        <v>15</v>
      </c>
      <c r="G9" t="s">
        <v>13</v>
      </c>
      <c r="H9" s="15">
        <v>23000</v>
      </c>
      <c r="I9" t="s">
        <v>157</v>
      </c>
      <c r="K9" s="1"/>
      <c r="L9" s="3"/>
      <c r="M9" s="2"/>
      <c r="N9" s="14"/>
      <c r="O9" s="1"/>
      <c r="P9" s="1"/>
      <c r="Q9" s="8"/>
      <c r="S9" s="5"/>
    </row>
    <row r="10" spans="1:22" x14ac:dyDescent="0.25">
      <c r="A10" s="7">
        <v>46271</v>
      </c>
      <c r="B10">
        <v>2026</v>
      </c>
      <c r="C10" t="s">
        <v>19</v>
      </c>
      <c r="D10" t="s">
        <v>30</v>
      </c>
      <c r="E10" t="s">
        <v>50</v>
      </c>
      <c r="F10" t="s">
        <v>139</v>
      </c>
      <c r="G10" t="s">
        <v>21</v>
      </c>
      <c r="H10" s="15">
        <v>23000</v>
      </c>
      <c r="I10" t="s">
        <v>96</v>
      </c>
      <c r="K10" s="1">
        <v>25000</v>
      </c>
      <c r="L10" s="3"/>
      <c r="M10" s="2"/>
      <c r="N10" s="14">
        <v>1.05</v>
      </c>
      <c r="O10" s="1"/>
      <c r="P10" s="1"/>
      <c r="Q10" s="8"/>
      <c r="S10" s="5"/>
    </row>
    <row r="11" spans="1:22" x14ac:dyDescent="0.25">
      <c r="A11" s="7">
        <v>46271</v>
      </c>
      <c r="B11">
        <v>2026</v>
      </c>
      <c r="C11" t="s">
        <v>19</v>
      </c>
      <c r="D11" t="s">
        <v>30</v>
      </c>
      <c r="E11" t="s">
        <v>50</v>
      </c>
      <c r="F11" t="s">
        <v>139</v>
      </c>
      <c r="G11" t="s">
        <v>21</v>
      </c>
      <c r="H11" s="15">
        <v>23000</v>
      </c>
      <c r="I11" t="s">
        <v>96</v>
      </c>
      <c r="K11" s="1">
        <v>12795</v>
      </c>
      <c r="L11" s="3"/>
      <c r="M11" s="2"/>
      <c r="N11" s="14">
        <v>1.05</v>
      </c>
      <c r="O11" s="1"/>
      <c r="P11" s="1"/>
      <c r="Q11" s="8"/>
      <c r="S11" s="5"/>
    </row>
    <row r="12" spans="1:22" x14ac:dyDescent="0.25">
      <c r="A12" s="7">
        <v>46271</v>
      </c>
      <c r="B12">
        <v>2026</v>
      </c>
      <c r="C12" t="s">
        <v>19</v>
      </c>
      <c r="D12" t="s">
        <v>30</v>
      </c>
      <c r="E12" t="s">
        <v>50</v>
      </c>
      <c r="F12" t="s">
        <v>139</v>
      </c>
      <c r="G12" t="s">
        <v>21</v>
      </c>
      <c r="H12" s="15">
        <v>23000</v>
      </c>
      <c r="I12" t="s">
        <v>96</v>
      </c>
      <c r="K12" s="1">
        <v>5273</v>
      </c>
      <c r="L12" s="3"/>
      <c r="M12" s="2"/>
      <c r="N12" s="14">
        <v>1.05</v>
      </c>
      <c r="O12" s="1"/>
      <c r="P12" s="1"/>
      <c r="Q12" s="8"/>
      <c r="S12" s="5"/>
    </row>
    <row r="13" spans="1:22" x14ac:dyDescent="0.25">
      <c r="A13" s="7">
        <v>46271</v>
      </c>
      <c r="B13">
        <v>2026</v>
      </c>
      <c r="C13" t="s">
        <v>19</v>
      </c>
      <c r="D13" t="s">
        <v>32</v>
      </c>
      <c r="E13" t="s">
        <v>155</v>
      </c>
      <c r="F13" t="s">
        <v>156</v>
      </c>
      <c r="G13" t="s">
        <v>21</v>
      </c>
      <c r="H13" s="15">
        <v>23000</v>
      </c>
      <c r="I13" t="s">
        <v>96</v>
      </c>
      <c r="K13" s="1">
        <v>23360</v>
      </c>
      <c r="L13" s="3"/>
      <c r="M13" s="2"/>
      <c r="N13" s="14">
        <v>0.95</v>
      </c>
      <c r="O13" s="1"/>
      <c r="P13" s="1"/>
      <c r="Q13" s="8"/>
      <c r="S13" s="5"/>
    </row>
    <row r="14" spans="1:22" x14ac:dyDescent="0.25">
      <c r="H14" s="18">
        <f>SUM(H56:H60)</f>
        <v>83500</v>
      </c>
    </row>
    <row r="15" spans="1:22" x14ac:dyDescent="0.25">
      <c r="A15" s="12">
        <v>46269</v>
      </c>
      <c r="B15">
        <v>2026</v>
      </c>
      <c r="C15" t="s">
        <v>19</v>
      </c>
      <c r="D15" t="s">
        <v>32</v>
      </c>
      <c r="E15" t="s">
        <v>102</v>
      </c>
      <c r="F15" t="s">
        <v>14</v>
      </c>
      <c r="G15" t="s">
        <v>13</v>
      </c>
      <c r="H15" s="15">
        <v>25000</v>
      </c>
      <c r="I15" t="s">
        <v>96</v>
      </c>
      <c r="K15" s="1">
        <v>25000</v>
      </c>
      <c r="L15" s="3"/>
      <c r="M15" s="2"/>
      <c r="N15" s="14"/>
      <c r="O15" s="1"/>
      <c r="P15" s="1"/>
      <c r="Q15" s="8"/>
      <c r="S15" s="5"/>
    </row>
    <row r="16" spans="1:22" x14ac:dyDescent="0.25">
      <c r="A16" s="12">
        <v>46269</v>
      </c>
      <c r="B16">
        <v>2026</v>
      </c>
      <c r="C16" t="s">
        <v>19</v>
      </c>
      <c r="D16" t="s">
        <v>32</v>
      </c>
      <c r="E16" t="s">
        <v>103</v>
      </c>
      <c r="F16" t="s">
        <v>14</v>
      </c>
      <c r="G16" t="s">
        <v>13</v>
      </c>
      <c r="H16" s="15">
        <v>25000</v>
      </c>
      <c r="I16" t="s">
        <v>96</v>
      </c>
      <c r="K16" s="1">
        <v>25000</v>
      </c>
      <c r="L16" s="3"/>
      <c r="M16" s="2"/>
      <c r="N16" s="14"/>
      <c r="O16" s="1"/>
      <c r="P16" s="1"/>
      <c r="Q16" s="8"/>
      <c r="S16" s="5"/>
    </row>
    <row r="17" spans="1:19" x14ac:dyDescent="0.25">
      <c r="A17" s="7">
        <v>46269</v>
      </c>
      <c r="B17">
        <v>2026</v>
      </c>
      <c r="C17" t="s">
        <v>19</v>
      </c>
      <c r="D17" t="s">
        <v>32</v>
      </c>
      <c r="E17" t="s">
        <v>126</v>
      </c>
      <c r="F17" t="s">
        <v>14</v>
      </c>
      <c r="G17" t="s">
        <v>13</v>
      </c>
      <c r="H17" s="15">
        <v>25000</v>
      </c>
      <c r="I17" t="s">
        <v>96</v>
      </c>
      <c r="K17" s="1">
        <v>24010</v>
      </c>
      <c r="L17" s="3"/>
      <c r="M17" s="2"/>
      <c r="N17" s="14"/>
      <c r="O17" s="1"/>
      <c r="P17" s="1"/>
      <c r="Q17" s="8"/>
      <c r="S17" s="5"/>
    </row>
    <row r="18" spans="1:19" x14ac:dyDescent="0.25">
      <c r="A18" s="7">
        <v>46271</v>
      </c>
      <c r="B18">
        <v>2026</v>
      </c>
      <c r="C18" t="s">
        <v>19</v>
      </c>
      <c r="D18" t="s">
        <v>32</v>
      </c>
      <c r="E18" t="s">
        <v>104</v>
      </c>
      <c r="F18" t="s">
        <v>14</v>
      </c>
      <c r="G18" t="s">
        <v>13</v>
      </c>
      <c r="H18" s="15">
        <v>25000</v>
      </c>
      <c r="I18" t="s">
        <v>96</v>
      </c>
      <c r="K18" s="1">
        <v>24410</v>
      </c>
      <c r="L18" s="3"/>
      <c r="M18" s="2"/>
      <c r="N18" s="14"/>
      <c r="O18" s="1"/>
      <c r="P18" s="1"/>
      <c r="Q18" s="8"/>
      <c r="S18" s="5"/>
    </row>
    <row r="19" spans="1:19" x14ac:dyDescent="0.25">
      <c r="A19" s="7">
        <v>46271</v>
      </c>
      <c r="B19">
        <v>2026</v>
      </c>
      <c r="C19" t="s">
        <v>19</v>
      </c>
      <c r="D19" t="s">
        <v>32</v>
      </c>
      <c r="E19" t="s">
        <v>71</v>
      </c>
      <c r="F19" t="s">
        <v>14</v>
      </c>
      <c r="G19" t="s">
        <v>13</v>
      </c>
      <c r="H19" s="15">
        <v>25000</v>
      </c>
      <c r="I19" t="s">
        <v>96</v>
      </c>
      <c r="K19" s="1">
        <v>26905</v>
      </c>
      <c r="L19" s="3"/>
      <c r="M19" s="2"/>
      <c r="N19" s="14"/>
      <c r="O19" s="1"/>
      <c r="P19" s="1"/>
      <c r="Q19" s="8"/>
      <c r="S19" s="5"/>
    </row>
    <row r="20" spans="1:19" x14ac:dyDescent="0.25">
      <c r="A20" s="7"/>
      <c r="H20" s="15"/>
      <c r="K20" s="1"/>
      <c r="L20" s="3"/>
      <c r="M20" s="2"/>
      <c r="N20" s="14"/>
      <c r="O20" s="1"/>
      <c r="P20" s="1"/>
      <c r="Q20" s="8"/>
      <c r="S20" s="5"/>
    </row>
    <row r="21" spans="1:19" x14ac:dyDescent="0.25">
      <c r="A21" s="7">
        <v>46273</v>
      </c>
      <c r="B21">
        <v>2026</v>
      </c>
      <c r="C21" t="s">
        <v>19</v>
      </c>
      <c r="D21" t="s">
        <v>31</v>
      </c>
      <c r="E21" t="s">
        <v>95</v>
      </c>
      <c r="F21" t="s">
        <v>14</v>
      </c>
      <c r="G21" t="s">
        <v>21</v>
      </c>
      <c r="H21" s="15">
        <v>23000</v>
      </c>
      <c r="I21" t="s">
        <v>96</v>
      </c>
      <c r="K21" s="1">
        <v>24210</v>
      </c>
      <c r="L21" s="3"/>
      <c r="M21" s="2"/>
      <c r="N21" s="14"/>
      <c r="O21" s="1"/>
      <c r="P21" s="1"/>
      <c r="Q21" s="8"/>
      <c r="S21" s="5"/>
    </row>
    <row r="22" spans="1:19" x14ac:dyDescent="0.25">
      <c r="A22" s="7">
        <v>46277</v>
      </c>
      <c r="B22">
        <v>2026</v>
      </c>
      <c r="C22" t="s">
        <v>19</v>
      </c>
      <c r="D22" t="s">
        <v>31</v>
      </c>
      <c r="E22" t="s">
        <v>95</v>
      </c>
      <c r="F22" t="s">
        <v>14</v>
      </c>
      <c r="G22" t="s">
        <v>21</v>
      </c>
      <c r="H22" s="15">
        <v>23000</v>
      </c>
      <c r="I22" t="s">
        <v>96</v>
      </c>
      <c r="K22" s="1"/>
      <c r="L22" s="3"/>
      <c r="M22" s="2"/>
      <c r="N22" s="14"/>
      <c r="O22" s="1"/>
      <c r="P22" s="1"/>
      <c r="Q22" s="8"/>
      <c r="S22" s="5"/>
    </row>
    <row r="23" spans="1:19" x14ac:dyDescent="0.25">
      <c r="A23" s="7"/>
      <c r="H23" s="15"/>
      <c r="K23" s="1"/>
      <c r="L23" s="3"/>
      <c r="M23" s="2"/>
      <c r="N23" s="14"/>
      <c r="O23" s="1"/>
      <c r="P23" s="1"/>
      <c r="Q23" s="8"/>
      <c r="S23" s="5"/>
    </row>
    <row r="24" spans="1:19" x14ac:dyDescent="0.25">
      <c r="A24" s="7">
        <v>46272</v>
      </c>
      <c r="B24">
        <v>2026</v>
      </c>
      <c r="C24" t="s">
        <v>19</v>
      </c>
      <c r="D24" t="s">
        <v>32</v>
      </c>
      <c r="E24" t="s">
        <v>101</v>
      </c>
      <c r="F24" t="s">
        <v>14</v>
      </c>
      <c r="G24" t="s">
        <v>13</v>
      </c>
      <c r="H24" s="15">
        <v>25000</v>
      </c>
      <c r="I24" t="s">
        <v>96</v>
      </c>
      <c r="K24" s="1">
        <v>26905</v>
      </c>
      <c r="L24" s="3"/>
      <c r="M24" s="2"/>
      <c r="N24" s="14" t="s">
        <v>173</v>
      </c>
      <c r="O24" s="1"/>
      <c r="P24" s="1"/>
      <c r="Q24" s="8"/>
      <c r="S24" s="5"/>
    </row>
    <row r="25" spans="1:19" x14ac:dyDescent="0.25">
      <c r="A25" s="7">
        <v>46272</v>
      </c>
      <c r="B25">
        <v>2026</v>
      </c>
      <c r="C25" t="s">
        <v>19</v>
      </c>
      <c r="D25" t="s">
        <v>32</v>
      </c>
      <c r="E25" t="s">
        <v>126</v>
      </c>
      <c r="F25" t="s">
        <v>14</v>
      </c>
      <c r="G25" t="s">
        <v>13</v>
      </c>
      <c r="H25" s="15">
        <v>25000</v>
      </c>
      <c r="I25" t="s">
        <v>96</v>
      </c>
      <c r="K25" s="1">
        <v>24708</v>
      </c>
      <c r="L25" s="3"/>
      <c r="M25" s="2"/>
      <c r="N25" s="14"/>
      <c r="O25" s="1"/>
      <c r="P25" s="1"/>
      <c r="Q25" s="8"/>
      <c r="S25" s="5"/>
    </row>
    <row r="26" spans="1:19" x14ac:dyDescent="0.25">
      <c r="A26" s="7">
        <v>46272</v>
      </c>
      <c r="B26">
        <v>2026</v>
      </c>
      <c r="C26" t="s">
        <v>19</v>
      </c>
      <c r="D26" t="s">
        <v>32</v>
      </c>
      <c r="E26" t="s">
        <v>102</v>
      </c>
      <c r="F26" t="s">
        <v>14</v>
      </c>
      <c r="G26" t="s">
        <v>13</v>
      </c>
      <c r="H26" s="15">
        <v>15000</v>
      </c>
      <c r="I26" t="s">
        <v>96</v>
      </c>
      <c r="K26" s="1">
        <v>13795</v>
      </c>
      <c r="L26" s="3"/>
      <c r="M26" s="2"/>
      <c r="N26" s="14"/>
      <c r="O26" s="1"/>
      <c r="P26" s="1"/>
      <c r="Q26" s="8"/>
      <c r="S26" s="5"/>
    </row>
    <row r="27" spans="1:19" x14ac:dyDescent="0.25">
      <c r="A27" s="7">
        <v>46272</v>
      </c>
      <c r="B27">
        <v>2026</v>
      </c>
      <c r="C27" t="s">
        <v>19</v>
      </c>
      <c r="D27" t="s">
        <v>32</v>
      </c>
      <c r="E27" t="s">
        <v>153</v>
      </c>
      <c r="F27" t="s">
        <v>14</v>
      </c>
      <c r="G27" t="s">
        <v>13</v>
      </c>
      <c r="H27" s="15">
        <v>9000</v>
      </c>
      <c r="I27" t="s">
        <v>96</v>
      </c>
      <c r="K27" s="1">
        <v>10410</v>
      </c>
      <c r="L27" s="3"/>
      <c r="M27" s="2"/>
      <c r="N27" s="14"/>
      <c r="O27" s="1"/>
      <c r="P27" s="1"/>
      <c r="Q27" s="8"/>
      <c r="S27" s="5"/>
    </row>
    <row r="28" spans="1:19" x14ac:dyDescent="0.25">
      <c r="A28" s="7"/>
      <c r="H28" s="15"/>
      <c r="K28" s="1"/>
      <c r="L28" s="3"/>
      <c r="M28" s="2"/>
      <c r="N28" s="14"/>
      <c r="O28" s="1"/>
      <c r="P28" s="1"/>
      <c r="Q28" s="8"/>
      <c r="S28" s="5"/>
    </row>
    <row r="29" spans="1:19" x14ac:dyDescent="0.25">
      <c r="A29" s="7">
        <v>46273</v>
      </c>
      <c r="B29">
        <v>2026</v>
      </c>
      <c r="C29" t="s">
        <v>19</v>
      </c>
      <c r="D29" t="s">
        <v>32</v>
      </c>
      <c r="E29" t="s">
        <v>126</v>
      </c>
      <c r="F29" t="s">
        <v>14</v>
      </c>
      <c r="G29" t="s">
        <v>13</v>
      </c>
      <c r="H29" s="15">
        <v>25000</v>
      </c>
      <c r="I29" t="s">
        <v>96</v>
      </c>
      <c r="K29" s="1">
        <v>25065</v>
      </c>
      <c r="L29" s="3"/>
      <c r="M29" s="2"/>
      <c r="N29" s="14"/>
      <c r="O29" s="1"/>
      <c r="P29" s="1"/>
      <c r="Q29" s="8"/>
      <c r="S29" s="5"/>
    </row>
    <row r="30" spans="1:19" x14ac:dyDescent="0.25">
      <c r="A30" s="7">
        <v>46273</v>
      </c>
      <c r="B30">
        <v>2026</v>
      </c>
      <c r="C30" t="s">
        <v>19</v>
      </c>
      <c r="D30" t="s">
        <v>32</v>
      </c>
      <c r="E30" t="s">
        <v>162</v>
      </c>
      <c r="F30" t="s">
        <v>14</v>
      </c>
      <c r="G30" t="s">
        <v>13</v>
      </c>
      <c r="H30" s="15">
        <v>11500</v>
      </c>
      <c r="I30" t="s">
        <v>96</v>
      </c>
      <c r="K30" s="1">
        <v>11780</v>
      </c>
      <c r="L30" s="3"/>
      <c r="M30" s="2"/>
      <c r="N30" s="14"/>
      <c r="O30" s="1"/>
      <c r="P30" s="1"/>
      <c r="Q30" s="8"/>
      <c r="S30" s="5"/>
    </row>
    <row r="31" spans="1:19" x14ac:dyDescent="0.25">
      <c r="A31" s="7">
        <v>46273</v>
      </c>
      <c r="B31">
        <v>2026</v>
      </c>
      <c r="C31" t="s">
        <v>19</v>
      </c>
      <c r="D31" t="s">
        <v>32</v>
      </c>
      <c r="E31" t="s">
        <v>164</v>
      </c>
      <c r="F31" t="s">
        <v>14</v>
      </c>
      <c r="G31" t="s">
        <v>13</v>
      </c>
      <c r="H31" s="15">
        <v>12000</v>
      </c>
      <c r="I31" t="s">
        <v>96</v>
      </c>
      <c r="K31" s="1">
        <v>12710</v>
      </c>
      <c r="L31" s="3"/>
      <c r="M31" s="2"/>
      <c r="N31" s="14"/>
      <c r="O31" s="1"/>
      <c r="P31" s="1"/>
      <c r="Q31" s="8"/>
      <c r="S31" s="5"/>
    </row>
    <row r="32" spans="1:19" x14ac:dyDescent="0.25">
      <c r="A32" s="7"/>
      <c r="H32" s="15"/>
      <c r="K32" s="1"/>
      <c r="L32" s="3"/>
      <c r="M32" s="2"/>
      <c r="N32" s="14"/>
      <c r="O32" s="1"/>
      <c r="P32" s="1"/>
      <c r="Q32" s="8"/>
      <c r="S32" s="5"/>
    </row>
    <row r="33" spans="1:19" x14ac:dyDescent="0.25">
      <c r="A33" s="7">
        <v>46274</v>
      </c>
      <c r="B33">
        <v>2026</v>
      </c>
      <c r="C33" t="s">
        <v>19</v>
      </c>
      <c r="D33" t="s">
        <v>32</v>
      </c>
      <c r="E33" t="s">
        <v>105</v>
      </c>
      <c r="F33" t="s">
        <v>14</v>
      </c>
      <c r="G33" t="s">
        <v>13</v>
      </c>
      <c r="H33" s="15">
        <v>25000</v>
      </c>
      <c r="I33" t="s">
        <v>96</v>
      </c>
      <c r="K33" s="1"/>
      <c r="L33" s="3"/>
      <c r="M33" s="2"/>
      <c r="N33" s="14"/>
      <c r="O33" s="1"/>
      <c r="P33" s="1"/>
      <c r="Q33" s="8"/>
      <c r="S33" s="5"/>
    </row>
    <row r="34" spans="1:19" x14ac:dyDescent="0.25">
      <c r="A34" s="7">
        <v>46274</v>
      </c>
      <c r="B34">
        <v>2026</v>
      </c>
      <c r="C34" t="s">
        <v>19</v>
      </c>
      <c r="D34" t="s">
        <v>32</v>
      </c>
      <c r="E34" t="s">
        <v>71</v>
      </c>
      <c r="F34" t="s">
        <v>14</v>
      </c>
      <c r="G34" t="s">
        <v>13</v>
      </c>
      <c r="H34" s="15">
        <v>25000</v>
      </c>
      <c r="I34" t="s">
        <v>96</v>
      </c>
      <c r="K34" s="1"/>
      <c r="L34" s="3"/>
      <c r="M34" s="2"/>
      <c r="N34" s="14"/>
      <c r="O34" s="1"/>
      <c r="P34" s="1"/>
      <c r="Q34" s="8"/>
      <c r="S34" s="5"/>
    </row>
    <row r="35" spans="1:19" x14ac:dyDescent="0.25">
      <c r="A35" s="7">
        <v>46274</v>
      </c>
      <c r="B35">
        <v>2026</v>
      </c>
      <c r="C35" t="s">
        <v>19</v>
      </c>
      <c r="D35" t="s">
        <v>32</v>
      </c>
      <c r="E35" t="s">
        <v>101</v>
      </c>
      <c r="F35" t="s">
        <v>14</v>
      </c>
      <c r="G35" t="s">
        <v>13</v>
      </c>
      <c r="H35" s="15">
        <v>25000</v>
      </c>
      <c r="I35" t="s">
        <v>96</v>
      </c>
      <c r="K35" s="1"/>
      <c r="L35" s="3"/>
      <c r="M35" s="2"/>
      <c r="N35" s="14" t="s">
        <v>173</v>
      </c>
      <c r="O35" s="1"/>
      <c r="P35" s="1"/>
      <c r="Q35" s="8"/>
      <c r="S35" s="5"/>
    </row>
    <row r="36" spans="1:19" x14ac:dyDescent="0.25">
      <c r="A36" s="7"/>
      <c r="H36" s="15"/>
      <c r="K36" s="1"/>
      <c r="L36" s="3"/>
      <c r="M36" s="2"/>
      <c r="N36" s="14"/>
      <c r="O36" s="1"/>
      <c r="P36" s="1"/>
      <c r="Q36" s="8"/>
      <c r="S36" s="5"/>
    </row>
    <row r="37" spans="1:19" x14ac:dyDescent="0.25">
      <c r="A37" s="7">
        <v>46275</v>
      </c>
      <c r="B37">
        <v>2026</v>
      </c>
      <c r="C37" t="s">
        <v>19</v>
      </c>
      <c r="D37" t="s">
        <v>32</v>
      </c>
      <c r="E37" t="s">
        <v>105</v>
      </c>
      <c r="F37" t="s">
        <v>14</v>
      </c>
      <c r="G37" t="s">
        <v>13</v>
      </c>
      <c r="H37" s="15">
        <v>25000</v>
      </c>
      <c r="I37" t="s">
        <v>96</v>
      </c>
      <c r="K37" s="1"/>
      <c r="L37" s="3"/>
      <c r="M37" s="2"/>
      <c r="N37" s="14"/>
      <c r="O37" s="1"/>
      <c r="P37" s="1"/>
      <c r="Q37" s="8"/>
      <c r="S37" s="5"/>
    </row>
    <row r="38" spans="1:19" x14ac:dyDescent="0.25">
      <c r="A38" s="7">
        <v>46275</v>
      </c>
      <c r="B38">
        <v>2026</v>
      </c>
      <c r="C38" t="s">
        <v>19</v>
      </c>
      <c r="D38" t="s">
        <v>32</v>
      </c>
      <c r="E38" t="s">
        <v>142</v>
      </c>
      <c r="F38" t="s">
        <v>14</v>
      </c>
      <c r="G38" t="s">
        <v>13</v>
      </c>
      <c r="H38" s="15">
        <v>25000</v>
      </c>
      <c r="I38" t="s">
        <v>96</v>
      </c>
      <c r="K38" s="1"/>
      <c r="L38" s="3"/>
      <c r="M38" s="2"/>
      <c r="N38" s="14"/>
      <c r="O38" s="1"/>
      <c r="P38" s="1"/>
      <c r="Q38" s="8"/>
      <c r="S38" s="5"/>
    </row>
    <row r="39" spans="1:19" x14ac:dyDescent="0.25">
      <c r="A39" s="7"/>
      <c r="H39" s="15"/>
      <c r="K39" s="1"/>
      <c r="L39" s="3"/>
      <c r="M39" s="2"/>
      <c r="N39" s="14"/>
      <c r="O39" s="1"/>
      <c r="P39" s="1"/>
      <c r="Q39" s="8"/>
      <c r="S39" s="5"/>
    </row>
    <row r="40" spans="1:19" x14ac:dyDescent="0.25">
      <c r="A40" s="7">
        <v>46276</v>
      </c>
      <c r="B40">
        <v>2026</v>
      </c>
      <c r="C40" t="s">
        <v>19</v>
      </c>
      <c r="D40" t="s">
        <v>32</v>
      </c>
      <c r="E40" t="s">
        <v>142</v>
      </c>
      <c r="F40" t="s">
        <v>14</v>
      </c>
      <c r="G40" t="s">
        <v>13</v>
      </c>
      <c r="H40" s="15">
        <v>25000</v>
      </c>
      <c r="I40" t="s">
        <v>96</v>
      </c>
      <c r="K40" s="1"/>
      <c r="L40" s="3"/>
      <c r="M40" s="2"/>
      <c r="N40" s="14"/>
      <c r="O40" s="1"/>
      <c r="P40" s="1"/>
      <c r="Q40" s="8"/>
      <c r="S40" s="5"/>
    </row>
    <row r="41" spans="1:19" x14ac:dyDescent="0.25">
      <c r="A41" s="7">
        <v>46276</v>
      </c>
      <c r="B41">
        <v>2026</v>
      </c>
      <c r="C41" t="s">
        <v>19</v>
      </c>
      <c r="D41" t="s">
        <v>32</v>
      </c>
      <c r="E41" t="s">
        <v>102</v>
      </c>
      <c r="F41" t="s">
        <v>14</v>
      </c>
      <c r="G41" t="s">
        <v>13</v>
      </c>
      <c r="H41" s="15">
        <v>25000</v>
      </c>
      <c r="I41" t="s">
        <v>96</v>
      </c>
      <c r="K41" s="1"/>
      <c r="L41" s="3"/>
      <c r="M41" s="2"/>
      <c r="N41" s="14"/>
      <c r="O41" s="1"/>
      <c r="P41" s="1"/>
      <c r="Q41" s="8"/>
      <c r="S41" s="5"/>
    </row>
    <row r="42" spans="1:19" x14ac:dyDescent="0.25">
      <c r="A42" s="7">
        <v>46276</v>
      </c>
      <c r="B42">
        <v>2026</v>
      </c>
      <c r="C42" t="s">
        <v>19</v>
      </c>
      <c r="D42" t="s">
        <v>32</v>
      </c>
      <c r="E42" t="s">
        <v>164</v>
      </c>
      <c r="F42" t="s">
        <v>14</v>
      </c>
      <c r="G42" t="s">
        <v>13</v>
      </c>
      <c r="H42" s="15">
        <v>12000</v>
      </c>
      <c r="I42" t="s">
        <v>96</v>
      </c>
      <c r="K42" s="1"/>
      <c r="L42" s="3"/>
      <c r="M42" s="2"/>
      <c r="N42" s="14"/>
      <c r="O42" s="1"/>
      <c r="P42" s="1"/>
      <c r="Q42" s="8"/>
      <c r="S42" s="5"/>
    </row>
    <row r="43" spans="1:19" x14ac:dyDescent="0.25">
      <c r="A43" s="7">
        <v>46276</v>
      </c>
      <c r="B43">
        <v>2026</v>
      </c>
      <c r="C43" t="s">
        <v>19</v>
      </c>
      <c r="D43" t="s">
        <v>32</v>
      </c>
      <c r="E43" t="s">
        <v>165</v>
      </c>
      <c r="F43" t="s">
        <v>14</v>
      </c>
      <c r="G43" t="s">
        <v>13</v>
      </c>
      <c r="H43" s="15">
        <v>12000</v>
      </c>
      <c r="I43" t="s">
        <v>96</v>
      </c>
      <c r="K43" s="1"/>
      <c r="L43" s="3"/>
      <c r="M43" s="2"/>
      <c r="N43" s="14"/>
      <c r="O43" s="1"/>
      <c r="P43" s="1"/>
      <c r="Q43" s="8"/>
      <c r="S43" s="5"/>
    </row>
    <row r="44" spans="1:19" x14ac:dyDescent="0.25">
      <c r="A44" s="6"/>
      <c r="H44" s="15"/>
      <c r="K44" s="1"/>
      <c r="L44" s="3"/>
      <c r="M44" s="2"/>
      <c r="N44" s="14"/>
      <c r="O44" s="1"/>
      <c r="P44" s="1"/>
      <c r="Q44" s="8"/>
      <c r="S44" s="5"/>
    </row>
    <row r="45" spans="1:19" x14ac:dyDescent="0.25">
      <c r="A45" s="6"/>
      <c r="B45">
        <v>2026</v>
      </c>
      <c r="C45" t="s">
        <v>19</v>
      </c>
      <c r="D45" t="s">
        <v>32</v>
      </c>
      <c r="E45" t="s">
        <v>102</v>
      </c>
      <c r="F45" t="s">
        <v>14</v>
      </c>
      <c r="G45" t="s">
        <v>13</v>
      </c>
      <c r="H45" s="15">
        <v>25000</v>
      </c>
      <c r="I45" t="s">
        <v>96</v>
      </c>
      <c r="K45" s="1"/>
      <c r="L45" s="3"/>
      <c r="M45" s="2"/>
      <c r="N45" s="14"/>
      <c r="O45" s="1"/>
      <c r="P45" s="1"/>
      <c r="Q45" s="8"/>
      <c r="S45" s="5"/>
    </row>
    <row r="46" spans="1:19" x14ac:dyDescent="0.25">
      <c r="A46" s="6"/>
      <c r="B46">
        <v>2026</v>
      </c>
      <c r="C46" t="s">
        <v>19</v>
      </c>
      <c r="D46" t="s">
        <v>32</v>
      </c>
      <c r="E46" t="s">
        <v>71</v>
      </c>
      <c r="F46" t="s">
        <v>14</v>
      </c>
      <c r="G46" t="s">
        <v>13</v>
      </c>
      <c r="H46" s="15">
        <v>25000</v>
      </c>
      <c r="I46" t="s">
        <v>96</v>
      </c>
      <c r="K46" s="1"/>
      <c r="L46" s="3"/>
      <c r="M46" s="2"/>
      <c r="N46" s="14"/>
      <c r="O46" s="1"/>
      <c r="P46" s="1"/>
      <c r="Q46" s="8"/>
      <c r="S46" s="5"/>
    </row>
    <row r="47" spans="1:19" x14ac:dyDescent="0.25">
      <c r="A47" s="6"/>
      <c r="B47">
        <v>2026</v>
      </c>
      <c r="C47" t="s">
        <v>19</v>
      </c>
      <c r="D47" t="s">
        <v>32</v>
      </c>
      <c r="E47" t="s">
        <v>104</v>
      </c>
      <c r="F47" t="s">
        <v>14</v>
      </c>
      <c r="G47" t="s">
        <v>13</v>
      </c>
      <c r="H47" s="15">
        <v>25000</v>
      </c>
      <c r="I47" t="s">
        <v>96</v>
      </c>
      <c r="K47" s="1"/>
      <c r="L47" s="3"/>
      <c r="M47" s="2"/>
      <c r="N47" s="14"/>
      <c r="O47" s="1"/>
      <c r="P47" s="1"/>
      <c r="Q47" s="8"/>
      <c r="S47" s="5"/>
    </row>
    <row r="48" spans="1:19" x14ac:dyDescent="0.25">
      <c r="A48" s="6"/>
      <c r="B48">
        <v>2026</v>
      </c>
      <c r="C48" t="s">
        <v>19</v>
      </c>
      <c r="D48" t="s">
        <v>32</v>
      </c>
      <c r="E48" t="s">
        <v>112</v>
      </c>
      <c r="F48" t="s">
        <v>14</v>
      </c>
      <c r="G48" t="s">
        <v>13</v>
      </c>
      <c r="H48" s="15">
        <v>25000</v>
      </c>
      <c r="I48" t="s">
        <v>96</v>
      </c>
      <c r="K48" s="1"/>
      <c r="L48" s="3"/>
      <c r="M48" s="2"/>
      <c r="N48" s="14"/>
      <c r="O48" s="1"/>
      <c r="P48" s="1"/>
      <c r="Q48" s="8"/>
      <c r="S48" s="5"/>
    </row>
    <row r="49" spans="1:19" x14ac:dyDescent="0.25">
      <c r="A49" s="6"/>
      <c r="B49">
        <v>2026</v>
      </c>
      <c r="C49" t="s">
        <v>19</v>
      </c>
      <c r="D49" t="s">
        <v>32</v>
      </c>
      <c r="E49" t="s">
        <v>127</v>
      </c>
      <c r="F49" t="s">
        <v>14</v>
      </c>
      <c r="G49" t="s">
        <v>13</v>
      </c>
      <c r="H49" s="15">
        <v>25000</v>
      </c>
      <c r="I49" t="s">
        <v>96</v>
      </c>
      <c r="K49" s="1"/>
      <c r="L49" s="3"/>
      <c r="M49" s="2"/>
      <c r="N49" s="14"/>
      <c r="O49" s="1"/>
      <c r="P49" s="1"/>
      <c r="Q49" s="8"/>
      <c r="S49" s="5"/>
    </row>
    <row r="50" spans="1:19" x14ac:dyDescent="0.25">
      <c r="A50" s="6"/>
      <c r="B50">
        <v>2026</v>
      </c>
      <c r="C50" t="s">
        <v>19</v>
      </c>
      <c r="D50" t="s">
        <v>32</v>
      </c>
      <c r="E50" t="s">
        <v>141</v>
      </c>
      <c r="F50" t="s">
        <v>14</v>
      </c>
      <c r="G50" t="s">
        <v>13</v>
      </c>
      <c r="H50" s="15">
        <v>15000</v>
      </c>
      <c r="I50" t="s">
        <v>96</v>
      </c>
      <c r="K50" s="1"/>
      <c r="L50" s="3"/>
      <c r="M50" s="2"/>
      <c r="N50" s="14"/>
      <c r="O50" s="1"/>
      <c r="P50" s="1"/>
      <c r="Q50" s="8"/>
      <c r="S50" s="5"/>
    </row>
    <row r="51" spans="1:19" x14ac:dyDescent="0.25">
      <c r="A51" s="6"/>
      <c r="B51">
        <v>2026</v>
      </c>
      <c r="C51" t="s">
        <v>19</v>
      </c>
      <c r="D51" t="s">
        <v>32</v>
      </c>
      <c r="E51" t="s">
        <v>142</v>
      </c>
      <c r="F51" t="s">
        <v>14</v>
      </c>
      <c r="G51" t="s">
        <v>13</v>
      </c>
      <c r="H51" s="15">
        <v>10000</v>
      </c>
      <c r="I51" t="s">
        <v>96</v>
      </c>
      <c r="K51" s="1"/>
      <c r="L51" s="3"/>
      <c r="M51" s="2"/>
      <c r="N51" s="14"/>
      <c r="O51" s="1"/>
      <c r="P51" s="1"/>
      <c r="Q51" s="8"/>
      <c r="S51" s="5"/>
    </row>
    <row r="52" spans="1:19" x14ac:dyDescent="0.25">
      <c r="A52" s="6"/>
      <c r="B52">
        <v>2026</v>
      </c>
      <c r="C52" t="s">
        <v>19</v>
      </c>
      <c r="D52" t="s">
        <v>32</v>
      </c>
      <c r="E52" t="s">
        <v>103</v>
      </c>
      <c r="F52" t="s">
        <v>14</v>
      </c>
      <c r="G52" t="s">
        <v>13</v>
      </c>
      <c r="H52" s="15">
        <v>25000</v>
      </c>
      <c r="I52" t="s">
        <v>96</v>
      </c>
      <c r="K52" s="1"/>
      <c r="L52" s="3"/>
      <c r="M52" s="2"/>
      <c r="N52" s="14"/>
      <c r="O52" s="1"/>
      <c r="P52" s="1"/>
      <c r="Q52" s="8"/>
      <c r="S52" s="5"/>
    </row>
    <row r="53" spans="1:19" x14ac:dyDescent="0.25">
      <c r="A53" s="7"/>
      <c r="H53" s="15">
        <f>SUM(H35:H52)</f>
        <v>324000</v>
      </c>
      <c r="K53" s="1"/>
      <c r="L53" s="3"/>
      <c r="M53" s="2"/>
      <c r="O53" s="1"/>
      <c r="P53" s="1"/>
      <c r="Q53" s="8"/>
      <c r="S53" s="5"/>
    </row>
    <row r="54" spans="1:19" x14ac:dyDescent="0.25">
      <c r="A54" s="6"/>
      <c r="B54">
        <v>2026</v>
      </c>
      <c r="C54" t="s">
        <v>19</v>
      </c>
      <c r="D54" t="s">
        <v>32</v>
      </c>
      <c r="E54" t="s">
        <v>105</v>
      </c>
      <c r="F54" t="s">
        <v>14</v>
      </c>
      <c r="G54" t="s">
        <v>13</v>
      </c>
      <c r="H54" s="15">
        <v>25000</v>
      </c>
      <c r="I54" t="s">
        <v>96</v>
      </c>
      <c r="K54" s="1"/>
      <c r="L54" s="3"/>
      <c r="M54" s="2"/>
      <c r="N54" s="14"/>
      <c r="O54" s="1"/>
      <c r="P54" s="1"/>
      <c r="Q54" s="8"/>
      <c r="S54" s="5"/>
    </row>
    <row r="55" spans="1:19" x14ac:dyDescent="0.25">
      <c r="A55" s="7"/>
      <c r="H55" s="15">
        <f>SUM(H54:H54)</f>
        <v>25000</v>
      </c>
      <c r="K55" s="1"/>
      <c r="L55" s="3"/>
      <c r="M55" s="2"/>
      <c r="O55" s="1"/>
      <c r="P55" s="1"/>
      <c r="Q55" s="8"/>
      <c r="S55" s="5"/>
    </row>
    <row r="56" spans="1:19" x14ac:dyDescent="0.25">
      <c r="A56" s="6"/>
      <c r="B56">
        <v>2026</v>
      </c>
      <c r="C56" t="s">
        <v>19</v>
      </c>
      <c r="D56" t="s">
        <v>32</v>
      </c>
      <c r="E56" t="s">
        <v>159</v>
      </c>
      <c r="F56" t="s">
        <v>14</v>
      </c>
      <c r="G56" t="s">
        <v>13</v>
      </c>
      <c r="H56" s="15">
        <v>10000</v>
      </c>
      <c r="I56" t="s">
        <v>96</v>
      </c>
      <c r="K56" s="1"/>
      <c r="L56" s="3"/>
      <c r="M56" s="2"/>
      <c r="N56" s="14"/>
      <c r="O56" s="1"/>
      <c r="P56" s="1"/>
      <c r="Q56" s="8"/>
      <c r="S56" s="5"/>
    </row>
    <row r="57" spans="1:19" x14ac:dyDescent="0.25">
      <c r="A57" s="6"/>
      <c r="B57">
        <v>2026</v>
      </c>
      <c r="C57" t="s">
        <v>19</v>
      </c>
      <c r="D57" t="s">
        <v>32</v>
      </c>
      <c r="E57" t="s">
        <v>160</v>
      </c>
      <c r="F57" t="s">
        <v>14</v>
      </c>
      <c r="G57" t="s">
        <v>13</v>
      </c>
      <c r="H57" s="15">
        <v>13500</v>
      </c>
      <c r="I57" t="s">
        <v>96</v>
      </c>
      <c r="K57" s="1"/>
      <c r="L57" s="3"/>
      <c r="M57" s="2"/>
      <c r="N57" s="14"/>
      <c r="O57" s="1"/>
      <c r="P57" s="1"/>
      <c r="Q57" s="8"/>
      <c r="S57" s="5"/>
    </row>
    <row r="58" spans="1:19" x14ac:dyDescent="0.25">
      <c r="A58" s="6"/>
      <c r="B58">
        <v>2026</v>
      </c>
      <c r="C58" t="s">
        <v>19</v>
      </c>
      <c r="D58" t="s">
        <v>32</v>
      </c>
      <c r="E58" t="s">
        <v>161</v>
      </c>
      <c r="F58" t="s">
        <v>14</v>
      </c>
      <c r="G58" t="s">
        <v>13</v>
      </c>
      <c r="H58" s="15">
        <v>12000</v>
      </c>
      <c r="I58" t="s">
        <v>96</v>
      </c>
      <c r="K58" s="1"/>
      <c r="L58" s="3"/>
      <c r="M58" s="2"/>
      <c r="N58" s="14"/>
      <c r="O58" s="1"/>
      <c r="P58" s="1"/>
      <c r="Q58" s="8"/>
      <c r="S58" s="5"/>
    </row>
    <row r="59" spans="1:19" x14ac:dyDescent="0.25">
      <c r="A59" s="6"/>
      <c r="B59">
        <v>2026</v>
      </c>
      <c r="C59" t="s">
        <v>19</v>
      </c>
      <c r="D59" t="s">
        <v>32</v>
      </c>
      <c r="E59" t="s">
        <v>163</v>
      </c>
      <c r="F59" t="s">
        <v>14</v>
      </c>
      <c r="G59" t="s">
        <v>13</v>
      </c>
      <c r="H59" s="15">
        <v>24000</v>
      </c>
      <c r="I59" t="s">
        <v>96</v>
      </c>
      <c r="K59" s="1"/>
      <c r="L59" s="3"/>
      <c r="M59" s="2"/>
      <c r="N59" s="14"/>
      <c r="O59" s="1"/>
      <c r="P59" s="1"/>
      <c r="Q59" s="8"/>
      <c r="S59" s="5"/>
    </row>
    <row r="60" spans="1:19" x14ac:dyDescent="0.25">
      <c r="A60" s="6"/>
      <c r="B60">
        <v>2026</v>
      </c>
      <c r="C60" t="s">
        <v>19</v>
      </c>
      <c r="D60" t="s">
        <v>32</v>
      </c>
      <c r="E60" t="s">
        <v>165</v>
      </c>
      <c r="F60" t="s">
        <v>14</v>
      </c>
      <c r="G60" t="s">
        <v>13</v>
      </c>
      <c r="H60" s="15">
        <v>24000</v>
      </c>
      <c r="I60" t="s">
        <v>96</v>
      </c>
      <c r="K60" s="1"/>
      <c r="L60" s="3"/>
      <c r="M60" s="2"/>
      <c r="N60" s="14"/>
      <c r="O60" s="1"/>
      <c r="P60" s="1"/>
      <c r="Q60" s="8"/>
      <c r="S60" s="5"/>
    </row>
    <row r="62" spans="1:19" x14ac:dyDescent="0.25">
      <c r="A62" s="7"/>
      <c r="B62">
        <v>2026</v>
      </c>
      <c r="C62" t="s">
        <v>19</v>
      </c>
      <c r="D62" t="s">
        <v>32</v>
      </c>
      <c r="E62" t="s">
        <v>95</v>
      </c>
      <c r="F62" t="s">
        <v>14</v>
      </c>
      <c r="G62" t="s">
        <v>21</v>
      </c>
      <c r="H62" s="15">
        <v>23000</v>
      </c>
      <c r="I62" t="s">
        <v>96</v>
      </c>
      <c r="K62" s="1"/>
      <c r="L62" s="3"/>
      <c r="M62" s="2"/>
      <c r="N62" s="14"/>
      <c r="O62" s="1"/>
      <c r="P62" s="1"/>
      <c r="Q62" s="8"/>
      <c r="S62" s="5"/>
    </row>
    <row r="63" spans="1:19" x14ac:dyDescent="0.25">
      <c r="A63" s="7"/>
      <c r="B63">
        <v>2026</v>
      </c>
      <c r="C63" t="s">
        <v>19</v>
      </c>
      <c r="D63" t="s">
        <v>31</v>
      </c>
      <c r="E63" t="s">
        <v>95</v>
      </c>
      <c r="F63" t="s">
        <v>14</v>
      </c>
      <c r="G63" t="s">
        <v>21</v>
      </c>
      <c r="H63" s="15">
        <f>SUM(23000*6)-46000</f>
        <v>92000</v>
      </c>
      <c r="I63" t="s">
        <v>96</v>
      </c>
      <c r="K63" s="1"/>
      <c r="L63" s="3"/>
      <c r="M63" s="2"/>
      <c r="N63" s="14"/>
      <c r="O63" s="1"/>
      <c r="P63" s="1"/>
      <c r="Q63" s="8"/>
      <c r="S63" s="5"/>
    </row>
    <row r="64" spans="1:19" x14ac:dyDescent="0.25">
      <c r="A64" s="7"/>
      <c r="B64">
        <v>2026</v>
      </c>
      <c r="C64" t="s">
        <v>19</v>
      </c>
      <c r="D64" t="s">
        <v>30</v>
      </c>
      <c r="E64" t="s">
        <v>95</v>
      </c>
      <c r="F64" t="s">
        <v>14</v>
      </c>
      <c r="G64" t="s">
        <v>21</v>
      </c>
      <c r="H64" s="15"/>
      <c r="I64" t="s">
        <v>96</v>
      </c>
      <c r="K64" s="1"/>
      <c r="L64" s="3"/>
      <c r="M64" s="2"/>
      <c r="N64" s="14"/>
      <c r="O64" s="1"/>
      <c r="P64" s="1"/>
      <c r="Q64" s="8"/>
      <c r="S64" s="5"/>
    </row>
    <row r="65" spans="1:19" x14ac:dyDescent="0.25">
      <c r="A65" s="7"/>
      <c r="H65" s="15">
        <f>SUM(H62:H64)</f>
        <v>115000</v>
      </c>
      <c r="K65" s="1"/>
      <c r="L65" s="3"/>
      <c r="M65" s="2"/>
      <c r="O65" s="1"/>
      <c r="P65" s="1"/>
      <c r="Q65" s="8"/>
      <c r="S65" s="5"/>
    </row>
    <row r="66" spans="1:19" x14ac:dyDescent="0.25">
      <c r="H66" s="18">
        <f>SUM(H65,H53,H6)</f>
        <v>508000</v>
      </c>
    </row>
    <row r="67" spans="1:19" x14ac:dyDescent="0.25">
      <c r="A67" t="s">
        <v>149</v>
      </c>
      <c r="B67">
        <v>2026</v>
      </c>
      <c r="C67" t="s">
        <v>19</v>
      </c>
      <c r="F67" t="s">
        <v>14</v>
      </c>
      <c r="G67" t="s">
        <v>21</v>
      </c>
      <c r="H67" s="1">
        <f>SUM(1063000*0.75)</f>
        <v>797250</v>
      </c>
    </row>
    <row r="68" spans="1:19" x14ac:dyDescent="0.25">
      <c r="A68" t="s">
        <v>150</v>
      </c>
      <c r="B68">
        <v>2026</v>
      </c>
      <c r="C68" t="s">
        <v>19</v>
      </c>
      <c r="F68" t="s">
        <v>14</v>
      </c>
      <c r="G68" t="s">
        <v>21</v>
      </c>
      <c r="H68" s="19">
        <f>SUM(H65+H67)</f>
        <v>912250</v>
      </c>
    </row>
    <row r="69" spans="1:19" x14ac:dyDescent="0.25">
      <c r="H69" s="18"/>
    </row>
    <row r="70" spans="1:19" x14ac:dyDescent="0.25">
      <c r="A70" t="s">
        <v>149</v>
      </c>
      <c r="B70">
        <v>2026</v>
      </c>
      <c r="C70" t="s">
        <v>19</v>
      </c>
      <c r="F70" t="s">
        <v>14</v>
      </c>
      <c r="G70" t="s">
        <v>13</v>
      </c>
      <c r="H70" s="1">
        <f>SUM(580000*0.75)</f>
        <v>435000</v>
      </c>
    </row>
    <row r="71" spans="1:19" x14ac:dyDescent="0.25">
      <c r="A71" t="s">
        <v>149</v>
      </c>
      <c r="B71">
        <v>2026</v>
      </c>
      <c r="C71" t="s">
        <v>23</v>
      </c>
      <c r="F71" t="s">
        <v>14</v>
      </c>
      <c r="G71" t="s">
        <v>13</v>
      </c>
      <c r="H71" s="1">
        <f>SUM(125000*0.75)</f>
        <v>93750</v>
      </c>
    </row>
    <row r="72" spans="1:19" x14ac:dyDescent="0.25">
      <c r="H72" s="1"/>
    </row>
    <row r="73" spans="1:19" x14ac:dyDescent="0.25">
      <c r="A73" t="s">
        <v>150</v>
      </c>
      <c r="B73">
        <v>2026</v>
      </c>
      <c r="C73" t="s">
        <v>19</v>
      </c>
      <c r="F73" t="s">
        <v>14</v>
      </c>
      <c r="G73" t="s">
        <v>13</v>
      </c>
      <c r="H73" s="20">
        <f>SUM(H2+H7+H53+H55+H70)</f>
        <v>882000</v>
      </c>
    </row>
    <row r="74" spans="1:19" x14ac:dyDescent="0.25">
      <c r="A74" t="s">
        <v>150</v>
      </c>
      <c r="B74">
        <v>2026</v>
      </c>
      <c r="C74" t="s">
        <v>23</v>
      </c>
      <c r="F74" t="s">
        <v>14</v>
      </c>
      <c r="G74" t="s">
        <v>13</v>
      </c>
      <c r="H74" s="20">
        <f>SUM(H4+H5+H71)</f>
        <v>139750</v>
      </c>
    </row>
    <row r="75" spans="1:19" x14ac:dyDescent="0.25">
      <c r="H75" s="1"/>
    </row>
    <row r="76" spans="1:19" x14ac:dyDescent="0.25">
      <c r="A76" t="s">
        <v>151</v>
      </c>
      <c r="H76" s="19">
        <f>SUM(H68+H73+H74)</f>
        <v>1934000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1782-F6C1-478D-8775-F42721DDBF59}">
  <sheetPr>
    <pageSetUpPr fitToPage="1"/>
  </sheetPr>
  <dimension ref="A1:V129"/>
  <sheetViews>
    <sheetView tabSelected="1" zoomScaleNormal="100" workbookViewId="0">
      <pane ySplit="1" topLeftCell="A92" activePane="bottomLeft" state="frozen"/>
      <selection pane="bottomLeft" activeCell="H95" sqref="H95"/>
    </sheetView>
  </sheetViews>
  <sheetFormatPr baseColWidth="10" defaultColWidth="11.5703125" defaultRowHeight="15" x14ac:dyDescent="0.25"/>
  <cols>
    <col min="1" max="1" width="10.85546875" bestFit="1" customWidth="1"/>
    <col min="2" max="2" width="5.140625" bestFit="1" customWidth="1"/>
    <col min="3" max="3" width="5.7109375" bestFit="1" customWidth="1"/>
    <col min="4" max="4" width="35.42578125" customWidth="1"/>
    <col min="5" max="5" width="34.140625" customWidth="1"/>
    <col min="6" max="6" width="18.85546875" bestFit="1" customWidth="1"/>
    <col min="7" max="7" width="5.28515625" bestFit="1" customWidth="1"/>
    <col min="8" max="8" width="12.28515625" bestFit="1" customWidth="1"/>
    <col min="9" max="9" width="33.85546875" bestFit="1" customWidth="1"/>
    <col min="10" max="10" width="9.140625" bestFit="1" customWidth="1"/>
    <col min="11" max="11" width="13.140625" style="1" bestFit="1" customWidth="1"/>
    <col min="12" max="12" width="6.85546875" style="3" customWidth="1"/>
    <col min="13" max="13" width="7.42578125" style="2" bestFit="1" customWidth="1"/>
    <col min="14" max="14" width="12" style="2" bestFit="1" customWidth="1"/>
    <col min="16" max="16" width="13.5703125" style="1" bestFit="1" customWidth="1"/>
    <col min="17" max="17" width="6.7109375" style="2" bestFit="1" customWidth="1"/>
    <col min="19" max="19" width="7.42578125" bestFit="1" customWidth="1"/>
  </cols>
  <sheetData>
    <row r="1" spans="1:22" s="6" customFormat="1" ht="90" x14ac:dyDescent="0.25">
      <c r="A1" s="12" t="s">
        <v>4</v>
      </c>
      <c r="C1" s="6" t="s">
        <v>1</v>
      </c>
      <c r="D1" s="6" t="s">
        <v>25</v>
      </c>
      <c r="E1" s="6" t="s">
        <v>0</v>
      </c>
      <c r="F1" s="6" t="s">
        <v>2</v>
      </c>
      <c r="G1" s="6" t="s">
        <v>45</v>
      </c>
      <c r="H1" s="3" t="s">
        <v>3</v>
      </c>
      <c r="I1" s="6" t="s">
        <v>5</v>
      </c>
      <c r="J1" s="6" t="s">
        <v>46</v>
      </c>
      <c r="K1" s="3" t="s">
        <v>7</v>
      </c>
      <c r="L1" s="4" t="s">
        <v>59</v>
      </c>
      <c r="M1" s="4" t="s">
        <v>26</v>
      </c>
      <c r="N1" s="4" t="s">
        <v>27</v>
      </c>
      <c r="O1" s="3"/>
      <c r="P1" s="3" t="s">
        <v>8</v>
      </c>
      <c r="Q1" s="4" t="s">
        <v>6</v>
      </c>
      <c r="R1" s="8"/>
      <c r="S1" s="11"/>
      <c r="T1" s="6" t="s">
        <v>11</v>
      </c>
      <c r="U1" s="6" t="s">
        <v>9</v>
      </c>
      <c r="V1" s="6" t="s">
        <v>10</v>
      </c>
    </row>
    <row r="2" spans="1:22" x14ac:dyDescent="0.25">
      <c r="A2" s="7">
        <v>46258</v>
      </c>
      <c r="B2">
        <v>2026</v>
      </c>
      <c r="C2" t="s">
        <v>19</v>
      </c>
      <c r="D2" t="s">
        <v>32</v>
      </c>
      <c r="E2" t="s">
        <v>37</v>
      </c>
      <c r="F2" t="s">
        <v>15</v>
      </c>
      <c r="G2" t="s">
        <v>21</v>
      </c>
      <c r="H2" s="15">
        <v>15000</v>
      </c>
      <c r="I2" t="s">
        <v>34</v>
      </c>
      <c r="J2">
        <v>164</v>
      </c>
      <c r="K2" s="1">
        <v>21125</v>
      </c>
      <c r="O2" s="1"/>
      <c r="Q2" s="8"/>
      <c r="S2" s="5"/>
    </row>
    <row r="3" spans="1:22" x14ac:dyDescent="0.25">
      <c r="A3" s="7">
        <v>46260</v>
      </c>
      <c r="B3">
        <v>2026</v>
      </c>
      <c r="C3" t="s">
        <v>19</v>
      </c>
      <c r="D3" t="s">
        <v>33</v>
      </c>
      <c r="E3" t="s">
        <v>65</v>
      </c>
      <c r="F3" t="s">
        <v>16</v>
      </c>
      <c r="G3" t="s">
        <v>21</v>
      </c>
      <c r="H3" s="15">
        <v>12000</v>
      </c>
      <c r="I3" t="s">
        <v>34</v>
      </c>
      <c r="J3">
        <v>212</v>
      </c>
      <c r="K3" s="1">
        <v>9335</v>
      </c>
      <c r="O3" s="1"/>
      <c r="Q3" s="8"/>
      <c r="S3" s="5"/>
    </row>
    <row r="4" spans="1:22" x14ac:dyDescent="0.25">
      <c r="A4" s="7">
        <v>46260</v>
      </c>
      <c r="B4">
        <v>2026</v>
      </c>
      <c r="C4" t="s">
        <v>19</v>
      </c>
      <c r="D4" t="s">
        <v>33</v>
      </c>
      <c r="E4" t="s">
        <v>169</v>
      </c>
      <c r="F4" t="s">
        <v>16</v>
      </c>
      <c r="G4" t="s">
        <v>21</v>
      </c>
      <c r="H4" s="15">
        <v>7000</v>
      </c>
      <c r="I4" t="s">
        <v>34</v>
      </c>
      <c r="J4">
        <v>212</v>
      </c>
      <c r="K4" s="1">
        <v>6250</v>
      </c>
      <c r="O4" s="1"/>
      <c r="Q4" s="8"/>
      <c r="S4" s="5"/>
    </row>
    <row r="5" spans="1:22" x14ac:dyDescent="0.25">
      <c r="A5" s="7">
        <v>46260</v>
      </c>
      <c r="B5">
        <v>2026</v>
      </c>
      <c r="C5" t="s">
        <v>19</v>
      </c>
      <c r="D5" t="s">
        <v>33</v>
      </c>
      <c r="E5" t="s">
        <v>170</v>
      </c>
      <c r="F5" t="s">
        <v>16</v>
      </c>
      <c r="G5" t="s">
        <v>21</v>
      </c>
      <c r="H5" s="15">
        <v>7000</v>
      </c>
      <c r="I5" t="s">
        <v>34</v>
      </c>
      <c r="J5">
        <v>212</v>
      </c>
      <c r="K5" s="1">
        <v>9755</v>
      </c>
      <c r="O5" s="1"/>
      <c r="Q5" s="8"/>
      <c r="S5" s="5"/>
    </row>
    <row r="6" spans="1:22" x14ac:dyDescent="0.25">
      <c r="A6" s="7"/>
      <c r="H6" s="15"/>
      <c r="K6" s="1">
        <f>SUM(K3:K5)</f>
        <v>25340</v>
      </c>
      <c r="O6" s="1"/>
      <c r="Q6" s="8"/>
      <c r="S6" s="5"/>
    </row>
    <row r="7" spans="1:22" x14ac:dyDescent="0.25">
      <c r="A7" s="7">
        <v>46265</v>
      </c>
      <c r="B7">
        <v>2026</v>
      </c>
      <c r="C7" t="s">
        <v>19</v>
      </c>
      <c r="D7" t="s">
        <v>33</v>
      </c>
      <c r="E7" t="s">
        <v>138</v>
      </c>
      <c r="F7" t="s">
        <v>139</v>
      </c>
      <c r="G7" t="s">
        <v>13</v>
      </c>
      <c r="H7" s="15">
        <v>6000</v>
      </c>
      <c r="I7" t="s">
        <v>29</v>
      </c>
      <c r="K7" s="1">
        <v>5545</v>
      </c>
      <c r="N7" s="14"/>
      <c r="O7" s="1"/>
      <c r="Q7" s="8"/>
      <c r="S7" s="5"/>
    </row>
    <row r="8" spans="1:22" x14ac:dyDescent="0.25">
      <c r="A8" s="7">
        <v>46265</v>
      </c>
      <c r="B8">
        <v>2026</v>
      </c>
      <c r="C8" t="s">
        <v>19</v>
      </c>
      <c r="D8" t="s">
        <v>40</v>
      </c>
      <c r="E8" t="s">
        <v>41</v>
      </c>
      <c r="F8" t="s">
        <v>139</v>
      </c>
      <c r="G8" t="s">
        <v>21</v>
      </c>
      <c r="H8" s="15">
        <v>20000</v>
      </c>
      <c r="I8" t="s">
        <v>76</v>
      </c>
      <c r="K8" s="1">
        <v>22840</v>
      </c>
      <c r="M8" s="14" t="s">
        <v>174</v>
      </c>
      <c r="N8" s="14"/>
      <c r="O8" s="1"/>
      <c r="Q8" s="8"/>
      <c r="S8" s="5"/>
    </row>
    <row r="9" spans="1:22" x14ac:dyDescent="0.25">
      <c r="A9" s="7">
        <v>46265</v>
      </c>
      <c r="B9">
        <v>2026</v>
      </c>
      <c r="C9" t="s">
        <v>19</v>
      </c>
      <c r="D9" t="s">
        <v>32</v>
      </c>
      <c r="E9" t="s">
        <v>175</v>
      </c>
      <c r="F9" t="s">
        <v>139</v>
      </c>
      <c r="G9" t="s">
        <v>21</v>
      </c>
      <c r="H9" s="15">
        <v>15000</v>
      </c>
      <c r="I9" t="s">
        <v>116</v>
      </c>
      <c r="K9" s="1">
        <v>14370</v>
      </c>
      <c r="M9" s="2">
        <v>0.82</v>
      </c>
      <c r="N9" s="14"/>
      <c r="O9" s="21">
        <f>SUM(M9/0.78)</f>
        <v>1.0512820512820511</v>
      </c>
      <c r="Q9" s="8"/>
      <c r="S9" s="5"/>
    </row>
    <row r="10" spans="1:22" x14ac:dyDescent="0.25">
      <c r="A10" s="7">
        <v>46265</v>
      </c>
      <c r="B10">
        <v>2026</v>
      </c>
      <c r="C10" t="s">
        <v>19</v>
      </c>
      <c r="D10" t="s">
        <v>32</v>
      </c>
      <c r="E10" t="s">
        <v>89</v>
      </c>
      <c r="F10" t="s">
        <v>139</v>
      </c>
      <c r="G10" t="s">
        <v>21</v>
      </c>
      <c r="H10" s="15">
        <v>15000</v>
      </c>
      <c r="I10" t="s">
        <v>34</v>
      </c>
      <c r="K10" s="1">
        <v>14510</v>
      </c>
      <c r="M10" s="2">
        <v>0.82</v>
      </c>
      <c r="N10" s="14"/>
      <c r="O10" s="1"/>
      <c r="Q10" s="8"/>
      <c r="S10" s="5"/>
    </row>
    <row r="11" spans="1:22" x14ac:dyDescent="0.25">
      <c r="A11" s="7"/>
      <c r="H11" s="15">
        <f>SUM(H7:H10)</f>
        <v>56000</v>
      </c>
      <c r="K11" s="1">
        <f>SUM(K7:K10)</f>
        <v>57265</v>
      </c>
      <c r="N11" s="14"/>
      <c r="O11" s="1"/>
      <c r="Q11" s="8"/>
      <c r="S11" s="5"/>
    </row>
    <row r="12" spans="1:22" x14ac:dyDescent="0.25">
      <c r="A12" s="7">
        <v>46266</v>
      </c>
      <c r="B12">
        <v>2026</v>
      </c>
      <c r="C12" t="s">
        <v>19</v>
      </c>
      <c r="D12" t="s">
        <v>32</v>
      </c>
      <c r="E12" t="s">
        <v>154</v>
      </c>
      <c r="F12" t="s">
        <v>15</v>
      </c>
      <c r="G12" t="s">
        <v>21</v>
      </c>
      <c r="H12" s="15">
        <v>15000</v>
      </c>
      <c r="I12" t="s">
        <v>34</v>
      </c>
      <c r="K12" s="1">
        <v>14205</v>
      </c>
      <c r="M12" s="2" t="s">
        <v>172</v>
      </c>
      <c r="O12" s="1"/>
      <c r="Q12" s="8"/>
      <c r="S12" s="5"/>
    </row>
    <row r="13" spans="1:22" x14ac:dyDescent="0.25">
      <c r="A13" s="7">
        <v>46266</v>
      </c>
      <c r="B13">
        <v>2026</v>
      </c>
      <c r="C13" t="s">
        <v>19</v>
      </c>
      <c r="D13" t="s">
        <v>32</v>
      </c>
      <c r="E13" t="s">
        <v>83</v>
      </c>
      <c r="F13" t="s">
        <v>15</v>
      </c>
      <c r="G13" t="s">
        <v>21</v>
      </c>
      <c r="H13" s="15">
        <v>7500</v>
      </c>
      <c r="I13" t="s">
        <v>60</v>
      </c>
      <c r="K13" s="1">
        <v>8405</v>
      </c>
      <c r="O13" s="1"/>
      <c r="Q13" s="8"/>
      <c r="S13" s="5"/>
    </row>
    <row r="14" spans="1:22" x14ac:dyDescent="0.25">
      <c r="A14" s="7">
        <v>46266</v>
      </c>
      <c r="B14">
        <v>2026</v>
      </c>
      <c r="C14" t="s">
        <v>19</v>
      </c>
      <c r="D14" t="s">
        <v>40</v>
      </c>
      <c r="E14" t="s">
        <v>41</v>
      </c>
      <c r="F14" t="s">
        <v>15</v>
      </c>
      <c r="G14" t="s">
        <v>21</v>
      </c>
      <c r="H14" s="15">
        <v>13000</v>
      </c>
      <c r="I14" t="s">
        <v>116</v>
      </c>
      <c r="K14" s="1">
        <v>8535</v>
      </c>
      <c r="N14" s="14"/>
      <c r="O14" s="1"/>
      <c r="Q14" s="8"/>
      <c r="S14" s="5"/>
    </row>
    <row r="15" spans="1:22" x14ac:dyDescent="0.25">
      <c r="A15" s="7">
        <v>46266</v>
      </c>
      <c r="B15">
        <v>2026</v>
      </c>
      <c r="C15" t="s">
        <v>19</v>
      </c>
      <c r="D15" t="s">
        <v>32</v>
      </c>
      <c r="E15" t="s">
        <v>72</v>
      </c>
      <c r="F15" t="s">
        <v>15</v>
      </c>
      <c r="G15" t="s">
        <v>21</v>
      </c>
      <c r="H15" s="15">
        <v>25000</v>
      </c>
      <c r="I15" t="s">
        <v>76</v>
      </c>
      <c r="K15" s="1">
        <v>23200</v>
      </c>
      <c r="N15" s="14"/>
      <c r="O15" s="1"/>
      <c r="Q15" s="8"/>
      <c r="S15" s="5"/>
    </row>
    <row r="16" spans="1:22" x14ac:dyDescent="0.25">
      <c r="A16" s="7">
        <v>46266</v>
      </c>
      <c r="B16">
        <v>2026</v>
      </c>
      <c r="C16" t="s">
        <v>19</v>
      </c>
      <c r="D16" t="s">
        <v>32</v>
      </c>
      <c r="E16" t="s">
        <v>38</v>
      </c>
      <c r="F16" t="s">
        <v>15</v>
      </c>
      <c r="G16" t="s">
        <v>21</v>
      </c>
      <c r="H16" s="15">
        <v>15000</v>
      </c>
      <c r="I16" t="s">
        <v>34</v>
      </c>
      <c r="K16" s="1">
        <v>20410</v>
      </c>
      <c r="O16" s="1"/>
      <c r="Q16" s="8"/>
      <c r="S16" s="5"/>
    </row>
    <row r="17" spans="1:19" x14ac:dyDescent="0.25">
      <c r="A17" s="7"/>
      <c r="H17" s="15">
        <f>SUM(H12:H16)</f>
        <v>75500</v>
      </c>
      <c r="K17" s="1">
        <f>SUM(K12:K16)</f>
        <v>74755</v>
      </c>
      <c r="O17" s="1"/>
      <c r="Q17" s="8"/>
      <c r="S17" s="5"/>
    </row>
    <row r="18" spans="1:19" x14ac:dyDescent="0.25">
      <c r="A18" s="7">
        <v>46267</v>
      </c>
      <c r="B18">
        <v>2026</v>
      </c>
      <c r="C18" t="s">
        <v>19</v>
      </c>
      <c r="D18" t="s">
        <v>32</v>
      </c>
      <c r="E18" t="s">
        <v>58</v>
      </c>
      <c r="F18" t="s">
        <v>171</v>
      </c>
      <c r="G18" t="s">
        <v>21</v>
      </c>
      <c r="H18" s="1">
        <v>15000</v>
      </c>
      <c r="I18" t="s">
        <v>116</v>
      </c>
      <c r="K18" s="1">
        <v>13775</v>
      </c>
      <c r="M18" s="2" t="s">
        <v>176</v>
      </c>
      <c r="N18" s="14"/>
      <c r="O18" s="1"/>
      <c r="Q18" s="8"/>
      <c r="S18" s="5"/>
    </row>
    <row r="19" spans="1:19" x14ac:dyDescent="0.25">
      <c r="A19" s="7">
        <v>46267</v>
      </c>
      <c r="B19">
        <v>2026</v>
      </c>
      <c r="C19" t="s">
        <v>19</v>
      </c>
      <c r="D19" t="s">
        <v>32</v>
      </c>
      <c r="E19" t="s">
        <v>89</v>
      </c>
      <c r="F19" t="s">
        <v>171</v>
      </c>
      <c r="G19" t="s">
        <v>21</v>
      </c>
      <c r="H19" s="15">
        <v>15000</v>
      </c>
      <c r="I19" t="s">
        <v>76</v>
      </c>
      <c r="K19" s="1">
        <v>15860</v>
      </c>
      <c r="M19" s="2" t="s">
        <v>176</v>
      </c>
      <c r="N19" s="14"/>
      <c r="O19" s="1"/>
      <c r="Q19" s="8"/>
      <c r="S19" s="5"/>
    </row>
    <row r="20" spans="1:19" x14ac:dyDescent="0.25">
      <c r="A20" s="7"/>
      <c r="H20" s="15"/>
      <c r="K20" s="1">
        <f>SUM(K18:K19)</f>
        <v>29635</v>
      </c>
      <c r="O20" s="1"/>
      <c r="Q20" s="8"/>
      <c r="S20" s="5"/>
    </row>
    <row r="21" spans="1:19" x14ac:dyDescent="0.25">
      <c r="A21" s="7">
        <v>46267</v>
      </c>
      <c r="B21">
        <v>2026</v>
      </c>
      <c r="C21" t="s">
        <v>19</v>
      </c>
      <c r="D21" t="s">
        <v>33</v>
      </c>
      <c r="E21" t="s">
        <v>28</v>
      </c>
      <c r="F21" t="s">
        <v>14</v>
      </c>
      <c r="G21" t="s">
        <v>13</v>
      </c>
      <c r="H21" s="15">
        <v>45000</v>
      </c>
      <c r="I21" t="s">
        <v>34</v>
      </c>
      <c r="K21" s="1">
        <v>43060</v>
      </c>
      <c r="N21" s="14"/>
      <c r="O21" s="1"/>
      <c r="Q21" s="8"/>
      <c r="S21" s="5"/>
    </row>
    <row r="22" spans="1:19" x14ac:dyDescent="0.25">
      <c r="A22" s="7">
        <v>46267</v>
      </c>
      <c r="B22">
        <v>2026</v>
      </c>
      <c r="C22" t="s">
        <v>19</v>
      </c>
      <c r="D22" t="s">
        <v>33</v>
      </c>
      <c r="E22" t="s">
        <v>138</v>
      </c>
      <c r="F22" t="s">
        <v>14</v>
      </c>
      <c r="G22" t="s">
        <v>13</v>
      </c>
      <c r="H22" s="15">
        <v>60000</v>
      </c>
      <c r="I22" t="s">
        <v>29</v>
      </c>
      <c r="K22" s="1">
        <v>61775</v>
      </c>
      <c r="N22" s="14"/>
      <c r="O22" s="1"/>
      <c r="Q22" s="8"/>
      <c r="S22" s="5"/>
    </row>
    <row r="23" spans="1:19" x14ac:dyDescent="0.25">
      <c r="A23" s="7">
        <v>46267</v>
      </c>
      <c r="B23">
        <v>2026</v>
      </c>
      <c r="C23" t="s">
        <v>19</v>
      </c>
      <c r="D23" t="s">
        <v>32</v>
      </c>
      <c r="E23" t="s">
        <v>70</v>
      </c>
      <c r="F23" t="s">
        <v>14</v>
      </c>
      <c r="G23" t="s">
        <v>13</v>
      </c>
      <c r="H23" s="15">
        <v>7000</v>
      </c>
      <c r="I23" t="s">
        <v>35</v>
      </c>
      <c r="K23" s="1">
        <v>6005</v>
      </c>
      <c r="N23" s="14"/>
      <c r="O23" s="1"/>
      <c r="Q23" s="8"/>
      <c r="S23" s="5"/>
    </row>
    <row r="24" spans="1:19" x14ac:dyDescent="0.25">
      <c r="A24" s="7">
        <v>46267</v>
      </c>
      <c r="B24">
        <v>2026</v>
      </c>
      <c r="C24" t="s">
        <v>19</v>
      </c>
      <c r="D24" t="s">
        <v>32</v>
      </c>
      <c r="E24" t="s">
        <v>69</v>
      </c>
      <c r="F24" t="s">
        <v>14</v>
      </c>
      <c r="G24" t="s">
        <v>13</v>
      </c>
      <c r="H24" s="15">
        <v>20000</v>
      </c>
      <c r="I24" t="s">
        <v>60</v>
      </c>
      <c r="K24" s="1">
        <v>12725</v>
      </c>
      <c r="N24" s="14"/>
      <c r="O24" s="1"/>
      <c r="Q24" s="8"/>
      <c r="S24" s="5"/>
    </row>
    <row r="25" spans="1:19" x14ac:dyDescent="0.25">
      <c r="A25" s="7">
        <v>46267</v>
      </c>
      <c r="B25">
        <v>2026</v>
      </c>
      <c r="C25" t="s">
        <v>19</v>
      </c>
      <c r="D25" t="s">
        <v>30</v>
      </c>
      <c r="E25" t="s">
        <v>84</v>
      </c>
      <c r="F25" t="s">
        <v>18</v>
      </c>
      <c r="G25" t="s">
        <v>13</v>
      </c>
      <c r="H25" s="15">
        <v>16000</v>
      </c>
      <c r="I25" t="s">
        <v>116</v>
      </c>
      <c r="K25" s="1">
        <v>15880</v>
      </c>
      <c r="N25" s="14"/>
      <c r="O25" s="1"/>
      <c r="Q25" s="8"/>
      <c r="S25" s="5"/>
    </row>
    <row r="26" spans="1:19" x14ac:dyDescent="0.25">
      <c r="A26" s="7">
        <v>46267</v>
      </c>
      <c r="B26">
        <v>2026</v>
      </c>
      <c r="C26" t="s">
        <v>19</v>
      </c>
      <c r="D26" t="s">
        <v>30</v>
      </c>
      <c r="E26" t="s">
        <v>152</v>
      </c>
      <c r="F26" t="s">
        <v>14</v>
      </c>
      <c r="G26" t="s">
        <v>13</v>
      </c>
      <c r="H26" s="16">
        <v>30000</v>
      </c>
      <c r="I26" t="s">
        <v>29</v>
      </c>
      <c r="K26" s="1">
        <v>28810</v>
      </c>
      <c r="N26" s="14"/>
      <c r="O26" s="10"/>
      <c r="Q26" s="8"/>
      <c r="S26" s="5"/>
    </row>
    <row r="27" spans="1:19" x14ac:dyDescent="0.25">
      <c r="A27" s="7">
        <v>46267</v>
      </c>
      <c r="B27">
        <v>2026</v>
      </c>
      <c r="C27" t="s">
        <v>19</v>
      </c>
      <c r="D27" t="s">
        <v>30</v>
      </c>
      <c r="E27" t="s">
        <v>55</v>
      </c>
      <c r="F27" t="s">
        <v>18</v>
      </c>
      <c r="G27" t="s">
        <v>13</v>
      </c>
      <c r="H27" s="15">
        <v>28000</v>
      </c>
      <c r="I27" t="s">
        <v>36</v>
      </c>
      <c r="K27" s="1">
        <v>30305</v>
      </c>
      <c r="N27" s="14"/>
      <c r="O27" s="1"/>
      <c r="Q27" s="8"/>
      <c r="S27" s="5"/>
    </row>
    <row r="28" spans="1:19" x14ac:dyDescent="0.25">
      <c r="A28" s="7">
        <v>46267</v>
      </c>
      <c r="B28">
        <v>2026</v>
      </c>
      <c r="C28" t="s">
        <v>19</v>
      </c>
      <c r="D28" t="s">
        <v>20</v>
      </c>
      <c r="E28" t="s">
        <v>20</v>
      </c>
      <c r="F28" t="s">
        <v>18</v>
      </c>
      <c r="G28" t="s">
        <v>13</v>
      </c>
      <c r="H28" s="15">
        <v>16000</v>
      </c>
      <c r="I28" t="s">
        <v>36</v>
      </c>
      <c r="K28" s="1">
        <v>21070</v>
      </c>
      <c r="N28" s="14"/>
      <c r="O28" s="1"/>
      <c r="Q28" s="8"/>
      <c r="S28" s="5"/>
    </row>
    <row r="29" spans="1:19" x14ac:dyDescent="0.25">
      <c r="A29" s="7"/>
      <c r="H29" s="16"/>
      <c r="K29" s="1">
        <f>SUM(K21:K28)</f>
        <v>219630</v>
      </c>
      <c r="N29" s="14"/>
      <c r="O29" s="10"/>
      <c r="Q29" s="8"/>
      <c r="S29" s="5"/>
    </row>
    <row r="30" spans="1:19" x14ac:dyDescent="0.25">
      <c r="A30" s="7">
        <v>46269</v>
      </c>
      <c r="B30">
        <v>2026</v>
      </c>
      <c r="C30" t="s">
        <v>19</v>
      </c>
      <c r="D30" t="s">
        <v>33</v>
      </c>
      <c r="E30" t="s">
        <v>138</v>
      </c>
      <c r="F30" t="s">
        <v>14</v>
      </c>
      <c r="G30" t="s">
        <v>13</v>
      </c>
      <c r="H30" s="15" t="s">
        <v>178</v>
      </c>
      <c r="I30" t="s">
        <v>29</v>
      </c>
      <c r="K30" s="1">
        <v>14185</v>
      </c>
      <c r="N30" s="14"/>
      <c r="O30" s="1"/>
      <c r="Q30" s="8"/>
      <c r="S30" s="5"/>
    </row>
    <row r="31" spans="1:19" x14ac:dyDescent="0.25">
      <c r="A31" s="7">
        <v>46269</v>
      </c>
      <c r="B31">
        <v>2026</v>
      </c>
      <c r="C31" t="s">
        <v>19</v>
      </c>
      <c r="D31" t="s">
        <v>33</v>
      </c>
      <c r="E31" t="s">
        <v>28</v>
      </c>
      <c r="F31" t="s">
        <v>14</v>
      </c>
      <c r="G31" t="s">
        <v>13</v>
      </c>
      <c r="H31" s="15">
        <v>25000</v>
      </c>
      <c r="I31" t="s">
        <v>34</v>
      </c>
      <c r="K31" s="1">
        <v>23430</v>
      </c>
      <c r="N31" s="14"/>
      <c r="O31" s="1"/>
      <c r="Q31" s="8"/>
      <c r="S31" s="5"/>
    </row>
    <row r="32" spans="1:19" x14ac:dyDescent="0.25">
      <c r="A32" s="7">
        <v>46269</v>
      </c>
      <c r="B32">
        <v>2026</v>
      </c>
      <c r="C32" t="s">
        <v>19</v>
      </c>
      <c r="D32" t="s">
        <v>30</v>
      </c>
      <c r="E32" t="s">
        <v>85</v>
      </c>
      <c r="F32" t="s">
        <v>14</v>
      </c>
      <c r="G32" t="s">
        <v>13</v>
      </c>
      <c r="H32" s="16">
        <v>30000</v>
      </c>
      <c r="I32" t="s">
        <v>44</v>
      </c>
      <c r="K32" s="1">
        <v>49395</v>
      </c>
      <c r="N32" s="14"/>
      <c r="O32" s="10"/>
      <c r="Q32" s="8"/>
      <c r="S32" s="5"/>
    </row>
    <row r="33" spans="1:19" x14ac:dyDescent="0.25">
      <c r="A33" s="7">
        <v>46269</v>
      </c>
      <c r="B33">
        <v>2026</v>
      </c>
      <c r="C33" t="s">
        <v>19</v>
      </c>
      <c r="D33" t="s">
        <v>30</v>
      </c>
      <c r="E33" t="s">
        <v>85</v>
      </c>
      <c r="F33" t="s">
        <v>14</v>
      </c>
      <c r="G33" t="s">
        <v>13</v>
      </c>
      <c r="H33" s="16">
        <v>15000</v>
      </c>
      <c r="I33" t="s">
        <v>116</v>
      </c>
      <c r="N33" s="14"/>
      <c r="O33" s="10"/>
      <c r="Q33" s="8"/>
      <c r="S33" s="5"/>
    </row>
    <row r="34" spans="1:19" x14ac:dyDescent="0.25">
      <c r="A34" s="7">
        <v>46269</v>
      </c>
      <c r="B34">
        <v>2026</v>
      </c>
      <c r="C34" t="s">
        <v>19</v>
      </c>
      <c r="D34" t="s">
        <v>30</v>
      </c>
      <c r="E34" t="s">
        <v>82</v>
      </c>
      <c r="F34" t="s">
        <v>14</v>
      </c>
      <c r="G34" t="s">
        <v>13</v>
      </c>
      <c r="H34" s="16">
        <v>42000</v>
      </c>
      <c r="I34" t="s">
        <v>34</v>
      </c>
      <c r="K34" s="1">
        <v>45710</v>
      </c>
      <c r="N34" s="14"/>
      <c r="O34" s="10"/>
      <c r="Q34" s="8"/>
      <c r="S34" s="5"/>
    </row>
    <row r="35" spans="1:19" x14ac:dyDescent="0.25">
      <c r="A35" s="7"/>
      <c r="H35" s="15"/>
      <c r="K35" s="1">
        <f>SUM(K30:K34)</f>
        <v>132720</v>
      </c>
      <c r="N35" s="14"/>
      <c r="O35" s="1"/>
      <c r="Q35" s="8"/>
      <c r="S35" s="5"/>
    </row>
    <row r="36" spans="1:19" x14ac:dyDescent="0.25">
      <c r="A36" s="7">
        <v>46270</v>
      </c>
      <c r="B36">
        <v>2026</v>
      </c>
      <c r="C36" t="s">
        <v>19</v>
      </c>
      <c r="D36" t="s">
        <v>30</v>
      </c>
      <c r="E36" t="s">
        <v>117</v>
      </c>
      <c r="F36" t="s">
        <v>14</v>
      </c>
      <c r="G36" t="s">
        <v>13</v>
      </c>
      <c r="H36" s="10">
        <v>20000</v>
      </c>
      <c r="I36" t="s">
        <v>29</v>
      </c>
      <c r="K36" s="1">
        <v>17200</v>
      </c>
      <c r="N36" s="14"/>
      <c r="O36" s="10"/>
      <c r="Q36" s="8"/>
      <c r="S36" s="5"/>
    </row>
    <row r="37" spans="1:19" x14ac:dyDescent="0.25">
      <c r="A37" s="7">
        <v>46270</v>
      </c>
      <c r="B37">
        <v>2026</v>
      </c>
      <c r="C37" t="s">
        <v>19</v>
      </c>
      <c r="D37" t="s">
        <v>30</v>
      </c>
      <c r="E37" t="s">
        <v>56</v>
      </c>
      <c r="F37" t="s">
        <v>14</v>
      </c>
      <c r="G37" t="s">
        <v>13</v>
      </c>
      <c r="H37" s="16">
        <v>65000</v>
      </c>
      <c r="I37" t="s">
        <v>34</v>
      </c>
      <c r="K37" s="1">
        <v>41990</v>
      </c>
      <c r="N37" s="14"/>
      <c r="O37" s="10"/>
      <c r="Q37" s="8"/>
      <c r="S37" s="5"/>
    </row>
    <row r="38" spans="1:19" x14ac:dyDescent="0.25">
      <c r="A38" s="7"/>
      <c r="H38" s="16"/>
      <c r="K38" s="1">
        <f>SUM(K36:K37)</f>
        <v>59190</v>
      </c>
      <c r="N38" s="14"/>
      <c r="O38" s="10"/>
      <c r="Q38" s="8"/>
      <c r="S38" s="5"/>
    </row>
    <row r="39" spans="1:19" x14ac:dyDescent="0.25">
      <c r="A39" s="7">
        <v>46270</v>
      </c>
      <c r="B39">
        <v>2026</v>
      </c>
      <c r="C39" t="s">
        <v>19</v>
      </c>
      <c r="D39" t="s">
        <v>32</v>
      </c>
      <c r="E39" t="s">
        <v>94</v>
      </c>
      <c r="F39" t="s">
        <v>179</v>
      </c>
      <c r="G39" t="s">
        <v>21</v>
      </c>
      <c r="H39" s="15">
        <v>22000</v>
      </c>
      <c r="I39" t="s">
        <v>34</v>
      </c>
      <c r="K39" s="1">
        <v>25160</v>
      </c>
      <c r="M39" s="2" t="s">
        <v>177</v>
      </c>
      <c r="N39" s="14"/>
      <c r="O39" s="1"/>
      <c r="Q39" s="8"/>
      <c r="S39" s="5"/>
    </row>
    <row r="40" spans="1:19" x14ac:dyDescent="0.25">
      <c r="A40" s="7"/>
      <c r="H40" s="15"/>
      <c r="N40" s="14"/>
      <c r="O40" s="1"/>
      <c r="Q40" s="8"/>
      <c r="S40" s="5"/>
    </row>
    <row r="41" spans="1:19" x14ac:dyDescent="0.25">
      <c r="A41" s="7">
        <v>46270</v>
      </c>
      <c r="B41">
        <v>2026</v>
      </c>
      <c r="C41" t="s">
        <v>19</v>
      </c>
      <c r="D41" t="s">
        <v>30</v>
      </c>
      <c r="E41" t="s">
        <v>185</v>
      </c>
      <c r="F41" t="s">
        <v>171</v>
      </c>
      <c r="G41" t="s">
        <v>13</v>
      </c>
      <c r="H41" s="1">
        <v>14000</v>
      </c>
      <c r="I41" t="s">
        <v>116</v>
      </c>
      <c r="K41" s="1">
        <v>12815</v>
      </c>
      <c r="M41" s="2">
        <v>0.47</v>
      </c>
      <c r="N41" s="14"/>
      <c r="O41" s="1"/>
      <c r="Q41" s="8"/>
      <c r="S41" s="5"/>
    </row>
    <row r="42" spans="1:19" x14ac:dyDescent="0.25">
      <c r="A42" s="7">
        <v>46270</v>
      </c>
      <c r="B42">
        <v>2026</v>
      </c>
      <c r="C42" t="s">
        <v>19</v>
      </c>
      <c r="D42" t="s">
        <v>30</v>
      </c>
      <c r="E42" t="s">
        <v>186</v>
      </c>
      <c r="F42" t="s">
        <v>171</v>
      </c>
      <c r="G42" t="s">
        <v>13</v>
      </c>
      <c r="H42" s="15">
        <v>16000</v>
      </c>
      <c r="I42" t="s">
        <v>75</v>
      </c>
      <c r="K42" s="1">
        <v>14640</v>
      </c>
      <c r="M42" s="2">
        <v>0.47</v>
      </c>
      <c r="N42" s="14"/>
      <c r="O42" s="1"/>
      <c r="Q42" s="8"/>
      <c r="S42" s="5"/>
    </row>
    <row r="43" spans="1:19" x14ac:dyDescent="0.25">
      <c r="A43" s="7"/>
      <c r="H43" s="15"/>
      <c r="K43" s="1">
        <f>SUM(K41:K42)</f>
        <v>27455</v>
      </c>
      <c r="O43" s="1"/>
      <c r="Q43" s="8"/>
      <c r="S43" s="5"/>
    </row>
    <row r="44" spans="1:19" x14ac:dyDescent="0.25">
      <c r="A44" s="7">
        <v>46272</v>
      </c>
      <c r="B44">
        <v>2026</v>
      </c>
      <c r="C44" t="s">
        <v>23</v>
      </c>
      <c r="D44" t="s">
        <v>30</v>
      </c>
      <c r="E44" t="s">
        <v>97</v>
      </c>
      <c r="F44" t="s">
        <v>18</v>
      </c>
      <c r="G44" t="s">
        <v>13</v>
      </c>
      <c r="H44" s="15">
        <v>40000</v>
      </c>
      <c r="I44" t="s">
        <v>29</v>
      </c>
      <c r="K44" s="1">
        <v>30080</v>
      </c>
      <c r="N44" s="14"/>
      <c r="O44" s="1"/>
      <c r="Q44" s="8"/>
      <c r="S44" s="5"/>
    </row>
    <row r="45" spans="1:19" x14ac:dyDescent="0.25">
      <c r="A45" s="7">
        <v>46272</v>
      </c>
      <c r="B45">
        <v>2026</v>
      </c>
      <c r="C45" t="s">
        <v>23</v>
      </c>
      <c r="D45" t="s">
        <v>30</v>
      </c>
      <c r="E45" t="s">
        <v>80</v>
      </c>
      <c r="F45" t="s">
        <v>14</v>
      </c>
      <c r="G45" t="s">
        <v>13</v>
      </c>
      <c r="H45" s="16">
        <v>40000</v>
      </c>
      <c r="I45" t="s">
        <v>29</v>
      </c>
      <c r="K45" s="1">
        <v>7735</v>
      </c>
      <c r="N45" s="14"/>
      <c r="O45" s="10"/>
      <c r="Q45" s="8"/>
      <c r="S45" s="5"/>
    </row>
    <row r="46" spans="1:19" x14ac:dyDescent="0.25">
      <c r="A46" s="7">
        <v>46272</v>
      </c>
      <c r="B46">
        <v>2026</v>
      </c>
      <c r="C46" t="s">
        <v>23</v>
      </c>
      <c r="D46" t="s">
        <v>30</v>
      </c>
      <c r="E46" t="s">
        <v>54</v>
      </c>
      <c r="F46" t="s">
        <v>14</v>
      </c>
      <c r="G46" t="s">
        <v>13</v>
      </c>
      <c r="H46" s="16">
        <v>25000</v>
      </c>
      <c r="I46" t="s">
        <v>29</v>
      </c>
      <c r="K46" s="1">
        <v>20370</v>
      </c>
      <c r="N46" s="14"/>
      <c r="O46" s="10"/>
      <c r="Q46" s="8"/>
      <c r="S46" s="5"/>
    </row>
    <row r="47" spans="1:19" x14ac:dyDescent="0.25">
      <c r="A47" s="7">
        <v>46272</v>
      </c>
      <c r="B47">
        <v>2026</v>
      </c>
      <c r="C47" t="s">
        <v>19</v>
      </c>
      <c r="D47" t="s">
        <v>30</v>
      </c>
      <c r="E47" t="s">
        <v>114</v>
      </c>
      <c r="F47" t="s">
        <v>14</v>
      </c>
      <c r="G47" t="s">
        <v>13</v>
      </c>
      <c r="H47" s="16">
        <v>16000</v>
      </c>
      <c r="I47" t="s">
        <v>116</v>
      </c>
      <c r="K47" s="1">
        <v>9765</v>
      </c>
      <c r="N47" s="14"/>
      <c r="O47" s="10"/>
      <c r="Q47" s="8"/>
      <c r="S47" s="5"/>
    </row>
    <row r="48" spans="1:19" x14ac:dyDescent="0.25">
      <c r="A48" s="7">
        <v>46272</v>
      </c>
      <c r="B48">
        <v>2026</v>
      </c>
      <c r="C48" t="s">
        <v>19</v>
      </c>
      <c r="D48" t="s">
        <v>30</v>
      </c>
      <c r="E48" t="s">
        <v>118</v>
      </c>
      <c r="F48" t="s">
        <v>14</v>
      </c>
      <c r="G48" t="s">
        <v>13</v>
      </c>
      <c r="H48" s="16">
        <v>16000</v>
      </c>
      <c r="I48" t="s">
        <v>34</v>
      </c>
      <c r="K48" s="1">
        <v>16730</v>
      </c>
      <c r="N48" s="14"/>
      <c r="O48" s="10"/>
      <c r="Q48" s="8"/>
      <c r="S48" s="5"/>
    </row>
    <row r="49" spans="1:19" x14ac:dyDescent="0.25">
      <c r="A49" s="7">
        <v>46272</v>
      </c>
      <c r="B49">
        <v>2026</v>
      </c>
      <c r="C49" t="s">
        <v>19</v>
      </c>
      <c r="D49" t="s">
        <v>183</v>
      </c>
      <c r="E49" t="s">
        <v>182</v>
      </c>
      <c r="F49" t="s">
        <v>14</v>
      </c>
      <c r="G49" t="s">
        <v>13</v>
      </c>
      <c r="H49" s="16">
        <v>12000</v>
      </c>
      <c r="I49" t="s">
        <v>29</v>
      </c>
      <c r="K49" s="1">
        <v>13200</v>
      </c>
      <c r="N49" s="14"/>
      <c r="O49" s="10"/>
      <c r="Q49" s="8"/>
      <c r="S49" s="5"/>
    </row>
    <row r="50" spans="1:19" x14ac:dyDescent="0.25">
      <c r="A50" s="7">
        <v>46272</v>
      </c>
      <c r="B50">
        <v>2026</v>
      </c>
      <c r="C50" t="s">
        <v>23</v>
      </c>
      <c r="D50" t="s">
        <v>62</v>
      </c>
      <c r="E50" t="s">
        <v>62</v>
      </c>
      <c r="F50" t="s">
        <v>14</v>
      </c>
      <c r="G50" t="s">
        <v>13</v>
      </c>
      <c r="H50" s="16">
        <v>14000</v>
      </c>
      <c r="I50" t="s">
        <v>29</v>
      </c>
      <c r="K50" s="1">
        <v>12730</v>
      </c>
      <c r="M50" s="2">
        <v>0.55000000000000004</v>
      </c>
    </row>
    <row r="51" spans="1:19" x14ac:dyDescent="0.25">
      <c r="A51" s="7">
        <v>46272</v>
      </c>
      <c r="B51">
        <v>2026</v>
      </c>
      <c r="C51" t="s">
        <v>19</v>
      </c>
      <c r="D51" t="s">
        <v>32</v>
      </c>
      <c r="E51" t="s">
        <v>93</v>
      </c>
      <c r="F51" t="s">
        <v>14</v>
      </c>
      <c r="G51" t="s">
        <v>13</v>
      </c>
      <c r="H51" s="15">
        <v>25000</v>
      </c>
      <c r="I51" t="s">
        <v>34</v>
      </c>
      <c r="K51" s="1">
        <v>23905</v>
      </c>
      <c r="N51" s="14"/>
      <c r="O51" s="1"/>
      <c r="Q51" s="8"/>
      <c r="S51" s="5"/>
    </row>
    <row r="52" spans="1:19" x14ac:dyDescent="0.25">
      <c r="A52" s="7"/>
      <c r="H52" s="16">
        <f>SUM(H44:H51)</f>
        <v>188000</v>
      </c>
      <c r="K52" s="1">
        <f>SUM(K44:K51)</f>
        <v>134515</v>
      </c>
      <c r="N52" s="14"/>
      <c r="O52" s="10"/>
      <c r="Q52" s="8"/>
      <c r="S52" s="5"/>
    </row>
    <row r="53" spans="1:19" x14ac:dyDescent="0.25">
      <c r="A53" s="7">
        <v>46273</v>
      </c>
      <c r="B53">
        <v>2026</v>
      </c>
      <c r="C53" t="s">
        <v>19</v>
      </c>
      <c r="D53" t="s">
        <v>30</v>
      </c>
      <c r="E53" t="s">
        <v>79</v>
      </c>
      <c r="F53" t="s">
        <v>14</v>
      </c>
      <c r="G53" t="s">
        <v>21</v>
      </c>
      <c r="H53" s="16">
        <v>70000</v>
      </c>
      <c r="I53" t="s">
        <v>34</v>
      </c>
      <c r="K53" s="1">
        <v>70520</v>
      </c>
      <c r="N53" s="14"/>
      <c r="O53" s="10"/>
      <c r="Q53" s="8"/>
      <c r="S53" s="5"/>
    </row>
    <row r="54" spans="1:19" x14ac:dyDescent="0.25">
      <c r="A54" s="7">
        <v>46273</v>
      </c>
      <c r="B54">
        <v>2026</v>
      </c>
      <c r="C54" t="s">
        <v>19</v>
      </c>
      <c r="D54" t="s">
        <v>30</v>
      </c>
      <c r="E54" t="s">
        <v>54</v>
      </c>
      <c r="F54" t="s">
        <v>14</v>
      </c>
      <c r="G54" t="s">
        <v>21</v>
      </c>
      <c r="H54" s="15">
        <v>24000</v>
      </c>
      <c r="I54" t="s">
        <v>29</v>
      </c>
      <c r="K54" s="1">
        <v>25105</v>
      </c>
      <c r="N54" s="14"/>
      <c r="O54" s="1"/>
      <c r="Q54" s="8"/>
      <c r="S54" s="5"/>
    </row>
    <row r="55" spans="1:19" x14ac:dyDescent="0.25">
      <c r="A55" s="7">
        <v>46273</v>
      </c>
      <c r="B55">
        <v>2026</v>
      </c>
      <c r="C55" t="s">
        <v>19</v>
      </c>
      <c r="D55" t="s">
        <v>30</v>
      </c>
      <c r="E55" t="s">
        <v>148</v>
      </c>
      <c r="F55" t="s">
        <v>14</v>
      </c>
      <c r="G55" t="s">
        <v>21</v>
      </c>
      <c r="H55" s="15">
        <v>15000</v>
      </c>
      <c r="I55" t="s">
        <v>34</v>
      </c>
      <c r="K55" s="1">
        <v>15215</v>
      </c>
      <c r="N55" s="14"/>
      <c r="O55" s="1"/>
      <c r="Q55" s="8"/>
      <c r="S55" s="5"/>
    </row>
    <row r="56" spans="1:19" x14ac:dyDescent="0.25">
      <c r="A56" s="7">
        <v>46273</v>
      </c>
      <c r="B56">
        <v>2026</v>
      </c>
      <c r="C56" t="s">
        <v>19</v>
      </c>
      <c r="D56" t="s">
        <v>30</v>
      </c>
      <c r="E56" t="s">
        <v>52</v>
      </c>
      <c r="F56" t="s">
        <v>14</v>
      </c>
      <c r="G56" t="s">
        <v>21</v>
      </c>
      <c r="H56" s="15">
        <v>24000</v>
      </c>
      <c r="I56" t="s">
        <v>44</v>
      </c>
      <c r="K56" s="1">
        <v>20610</v>
      </c>
      <c r="N56" s="14"/>
      <c r="O56" s="1"/>
      <c r="Q56" s="8"/>
      <c r="S56" s="5"/>
    </row>
    <row r="57" spans="1:19" x14ac:dyDescent="0.25">
      <c r="A57" s="7">
        <v>46273</v>
      </c>
      <c r="B57">
        <v>2026</v>
      </c>
      <c r="C57" t="s">
        <v>19</v>
      </c>
      <c r="D57" t="s">
        <v>33</v>
      </c>
      <c r="E57" t="s">
        <v>65</v>
      </c>
      <c r="F57" t="s">
        <v>14</v>
      </c>
      <c r="G57" t="s">
        <v>21</v>
      </c>
      <c r="H57" s="15">
        <v>28000</v>
      </c>
      <c r="I57" t="s">
        <v>34</v>
      </c>
      <c r="K57" s="1">
        <v>25925</v>
      </c>
      <c r="O57" s="1"/>
      <c r="Q57" s="8"/>
      <c r="S57" s="5"/>
    </row>
    <row r="58" spans="1:19" x14ac:dyDescent="0.25">
      <c r="A58" s="7">
        <v>46273</v>
      </c>
      <c r="B58">
        <v>2026</v>
      </c>
      <c r="C58" t="s">
        <v>19</v>
      </c>
      <c r="D58" t="s">
        <v>33</v>
      </c>
      <c r="E58" t="s">
        <v>121</v>
      </c>
      <c r="F58" t="s">
        <v>14</v>
      </c>
      <c r="G58" t="s">
        <v>21</v>
      </c>
      <c r="H58" s="15">
        <v>12000</v>
      </c>
      <c r="I58" t="s">
        <v>29</v>
      </c>
      <c r="K58" s="1">
        <v>11975</v>
      </c>
      <c r="N58" s="14"/>
      <c r="O58" s="1"/>
      <c r="Q58" s="8"/>
      <c r="S58" s="5"/>
    </row>
    <row r="59" spans="1:19" x14ac:dyDescent="0.25">
      <c r="A59" s="7">
        <v>46273</v>
      </c>
      <c r="B59">
        <v>2026</v>
      </c>
      <c r="C59" t="s">
        <v>19</v>
      </c>
      <c r="D59" t="s">
        <v>33</v>
      </c>
      <c r="E59" t="s">
        <v>51</v>
      </c>
      <c r="F59" t="s">
        <v>14</v>
      </c>
      <c r="G59" t="s">
        <v>21</v>
      </c>
      <c r="H59" s="15">
        <v>15000</v>
      </c>
      <c r="I59" t="s">
        <v>60</v>
      </c>
      <c r="K59" s="1">
        <v>11690</v>
      </c>
      <c r="O59" s="1"/>
      <c r="Q59" s="8"/>
      <c r="S59" s="5"/>
    </row>
    <row r="60" spans="1:19" x14ac:dyDescent="0.25">
      <c r="A60" s="7">
        <v>46273</v>
      </c>
      <c r="B60">
        <v>2026</v>
      </c>
      <c r="C60" t="s">
        <v>19</v>
      </c>
      <c r="D60" t="s">
        <v>33</v>
      </c>
      <c r="E60" t="s">
        <v>63</v>
      </c>
      <c r="F60" t="s">
        <v>14</v>
      </c>
      <c r="G60" t="s">
        <v>21</v>
      </c>
      <c r="H60" s="15">
        <v>24000</v>
      </c>
      <c r="I60" t="s">
        <v>34</v>
      </c>
      <c r="K60" s="1">
        <v>13905</v>
      </c>
      <c r="N60" s="14"/>
      <c r="O60" s="1"/>
      <c r="Q60" s="8"/>
      <c r="S60" s="5"/>
    </row>
    <row r="61" spans="1:19" x14ac:dyDescent="0.25">
      <c r="A61" s="7">
        <v>46273</v>
      </c>
      <c r="B61">
        <v>2026</v>
      </c>
      <c r="C61" t="s">
        <v>19</v>
      </c>
      <c r="D61" t="s">
        <v>32</v>
      </c>
      <c r="E61" t="s">
        <v>73</v>
      </c>
      <c r="F61" t="s">
        <v>14</v>
      </c>
      <c r="G61" t="s">
        <v>21</v>
      </c>
      <c r="H61" s="1">
        <v>8000</v>
      </c>
      <c r="I61" t="s">
        <v>47</v>
      </c>
      <c r="K61" s="1">
        <v>3095</v>
      </c>
      <c r="N61" s="14"/>
      <c r="O61" s="1"/>
      <c r="Q61" s="8"/>
      <c r="S61" s="5"/>
    </row>
    <row r="62" spans="1:19" x14ac:dyDescent="0.25">
      <c r="A62" s="7">
        <v>46273</v>
      </c>
      <c r="B62">
        <v>2026</v>
      </c>
      <c r="C62" t="s">
        <v>19</v>
      </c>
      <c r="D62" t="s">
        <v>32</v>
      </c>
      <c r="E62" t="s">
        <v>61</v>
      </c>
      <c r="F62" t="s">
        <v>14</v>
      </c>
      <c r="G62" t="s">
        <v>21</v>
      </c>
      <c r="H62" s="1">
        <v>5000</v>
      </c>
      <c r="I62" t="s">
        <v>47</v>
      </c>
      <c r="K62" s="1">
        <v>3725</v>
      </c>
      <c r="N62" s="14"/>
      <c r="O62" s="1"/>
      <c r="Q62" s="8"/>
      <c r="S62" s="5"/>
    </row>
    <row r="63" spans="1:19" x14ac:dyDescent="0.25">
      <c r="A63" s="7">
        <v>46273</v>
      </c>
      <c r="B63">
        <v>2026</v>
      </c>
      <c r="C63" t="s">
        <v>19</v>
      </c>
      <c r="D63" t="s">
        <v>32</v>
      </c>
      <c r="E63" t="s">
        <v>87</v>
      </c>
      <c r="F63" t="s">
        <v>14</v>
      </c>
      <c r="G63" t="s">
        <v>21</v>
      </c>
      <c r="H63" s="1">
        <v>10000</v>
      </c>
      <c r="I63" t="s">
        <v>116</v>
      </c>
      <c r="K63" s="1">
        <v>7570</v>
      </c>
      <c r="N63" s="14"/>
      <c r="O63" s="1"/>
      <c r="Q63" s="8"/>
      <c r="S63" s="5"/>
    </row>
    <row r="64" spans="1:19" x14ac:dyDescent="0.25">
      <c r="A64" s="7">
        <v>46273</v>
      </c>
      <c r="B64">
        <v>2026</v>
      </c>
      <c r="C64" t="s">
        <v>19</v>
      </c>
      <c r="D64" t="s">
        <v>32</v>
      </c>
      <c r="E64" t="s">
        <v>91</v>
      </c>
      <c r="F64" t="s">
        <v>14</v>
      </c>
      <c r="G64" t="s">
        <v>21</v>
      </c>
      <c r="H64" s="1">
        <v>10000</v>
      </c>
      <c r="I64" t="s">
        <v>34</v>
      </c>
      <c r="K64" s="1">
        <v>9535</v>
      </c>
      <c r="N64" s="14"/>
      <c r="O64" s="1"/>
      <c r="Q64" s="8"/>
      <c r="S64" s="5"/>
    </row>
    <row r="65" spans="1:19" x14ac:dyDescent="0.25">
      <c r="A65" s="7">
        <v>46273</v>
      </c>
      <c r="B65">
        <v>2026</v>
      </c>
      <c r="C65" t="s">
        <v>19</v>
      </c>
      <c r="D65" t="s">
        <v>32</v>
      </c>
      <c r="E65" t="s">
        <v>88</v>
      </c>
      <c r="F65" t="s">
        <v>14</v>
      </c>
      <c r="G65" t="s">
        <v>21</v>
      </c>
      <c r="H65" s="1">
        <v>8000</v>
      </c>
      <c r="I65" t="s">
        <v>44</v>
      </c>
      <c r="K65" s="1">
        <v>7910</v>
      </c>
      <c r="N65" s="14"/>
      <c r="O65" s="1"/>
      <c r="Q65" s="8"/>
      <c r="S65" s="5"/>
    </row>
    <row r="66" spans="1:19" x14ac:dyDescent="0.25">
      <c r="A66" s="7">
        <v>46273</v>
      </c>
      <c r="B66">
        <v>2026</v>
      </c>
      <c r="C66" t="s">
        <v>19</v>
      </c>
      <c r="D66" t="s">
        <v>31</v>
      </c>
      <c r="E66" t="s">
        <v>122</v>
      </c>
      <c r="F66" t="s">
        <v>14</v>
      </c>
      <c r="G66" t="s">
        <v>21</v>
      </c>
      <c r="H66" s="15">
        <v>8000</v>
      </c>
      <c r="I66" t="s">
        <v>123</v>
      </c>
      <c r="K66" s="1">
        <v>10470</v>
      </c>
      <c r="N66" s="14"/>
      <c r="O66" s="1"/>
      <c r="Q66" s="8"/>
      <c r="S66" s="5"/>
    </row>
    <row r="67" spans="1:19" x14ac:dyDescent="0.25">
      <c r="A67" s="7">
        <v>46273</v>
      </c>
      <c r="B67">
        <v>2026</v>
      </c>
      <c r="C67" t="s">
        <v>19</v>
      </c>
      <c r="D67" t="s">
        <v>31</v>
      </c>
      <c r="E67" t="s">
        <v>66</v>
      </c>
      <c r="F67" t="s">
        <v>14</v>
      </c>
      <c r="G67" t="s">
        <v>21</v>
      </c>
      <c r="H67" s="15">
        <v>16000</v>
      </c>
      <c r="I67" t="s">
        <v>123</v>
      </c>
      <c r="K67" s="1">
        <v>9080</v>
      </c>
      <c r="N67" s="14"/>
      <c r="O67" s="1"/>
      <c r="Q67" s="8"/>
      <c r="S67" s="5"/>
    </row>
    <row r="68" spans="1:19" x14ac:dyDescent="0.25">
      <c r="A68" s="7">
        <v>46273</v>
      </c>
      <c r="B68">
        <v>2026</v>
      </c>
      <c r="C68" t="s">
        <v>19</v>
      </c>
      <c r="D68" t="s">
        <v>31</v>
      </c>
      <c r="E68" t="s">
        <v>64</v>
      </c>
      <c r="F68" t="s">
        <v>14</v>
      </c>
      <c r="G68" t="s">
        <v>21</v>
      </c>
      <c r="H68" s="15">
        <v>16000</v>
      </c>
      <c r="I68" t="s">
        <v>116</v>
      </c>
      <c r="K68" s="1">
        <v>15620</v>
      </c>
      <c r="N68" s="14"/>
      <c r="O68" s="1"/>
      <c r="Q68" s="8"/>
      <c r="S68" s="5"/>
    </row>
    <row r="69" spans="1:19" x14ac:dyDescent="0.25">
      <c r="A69" s="7"/>
      <c r="H69" s="15">
        <f>SUM(H53:H68)</f>
        <v>293000</v>
      </c>
      <c r="K69" s="1">
        <f>SUM(K53:K68)</f>
        <v>261950</v>
      </c>
      <c r="N69" s="14"/>
      <c r="O69" s="1"/>
      <c r="Q69" s="8"/>
      <c r="S69" s="5"/>
    </row>
    <row r="70" spans="1:19" x14ac:dyDescent="0.25">
      <c r="A70" s="7">
        <v>46274</v>
      </c>
      <c r="B70">
        <v>2026</v>
      </c>
      <c r="C70" t="s">
        <v>19</v>
      </c>
      <c r="D70" t="s">
        <v>32</v>
      </c>
      <c r="E70" t="s">
        <v>37</v>
      </c>
      <c r="F70" t="s">
        <v>14</v>
      </c>
      <c r="G70" t="s">
        <v>21</v>
      </c>
      <c r="H70" s="1">
        <v>15000</v>
      </c>
      <c r="I70" t="s">
        <v>75</v>
      </c>
      <c r="K70" s="1">
        <v>15875</v>
      </c>
      <c r="N70" s="14"/>
      <c r="O70" s="1"/>
      <c r="Q70" s="8"/>
      <c r="S70" s="5"/>
    </row>
    <row r="71" spans="1:19" x14ac:dyDescent="0.25">
      <c r="A71" s="7">
        <v>46274</v>
      </c>
      <c r="B71">
        <v>2026</v>
      </c>
      <c r="C71" t="s">
        <v>19</v>
      </c>
      <c r="D71" t="s">
        <v>32</v>
      </c>
      <c r="E71" t="s">
        <v>92</v>
      </c>
      <c r="F71" t="s">
        <v>14</v>
      </c>
      <c r="G71" t="s">
        <v>21</v>
      </c>
      <c r="H71" s="1">
        <v>8000</v>
      </c>
      <c r="I71" t="s">
        <v>116</v>
      </c>
      <c r="K71" s="1">
        <v>7660</v>
      </c>
      <c r="N71" s="14"/>
      <c r="O71" s="1"/>
      <c r="Q71" s="8"/>
      <c r="S71" s="5"/>
    </row>
    <row r="72" spans="1:19" x14ac:dyDescent="0.25">
      <c r="A72" s="7">
        <v>46274</v>
      </c>
      <c r="B72">
        <v>2026</v>
      </c>
      <c r="C72" t="s">
        <v>19</v>
      </c>
      <c r="D72" t="s">
        <v>32</v>
      </c>
      <c r="E72" t="s">
        <v>90</v>
      </c>
      <c r="F72" t="s">
        <v>14</v>
      </c>
      <c r="G72" t="s">
        <v>21</v>
      </c>
      <c r="H72" s="1">
        <v>8000</v>
      </c>
      <c r="I72" t="s">
        <v>116</v>
      </c>
      <c r="K72" s="1">
        <v>7400</v>
      </c>
      <c r="N72" s="14"/>
      <c r="O72" s="1"/>
      <c r="Q72" s="8"/>
      <c r="S72" s="5"/>
    </row>
    <row r="73" spans="1:19" x14ac:dyDescent="0.25">
      <c r="A73" s="7">
        <v>46274</v>
      </c>
      <c r="B73">
        <v>2026</v>
      </c>
      <c r="C73" t="s">
        <v>19</v>
      </c>
      <c r="D73" t="s">
        <v>30</v>
      </c>
      <c r="E73" t="s">
        <v>115</v>
      </c>
      <c r="F73" t="s">
        <v>14</v>
      </c>
      <c r="G73" t="s">
        <v>21</v>
      </c>
      <c r="H73" s="15">
        <v>10000</v>
      </c>
      <c r="I73" t="s">
        <v>34</v>
      </c>
      <c r="K73" s="1">
        <v>9695</v>
      </c>
      <c r="N73" s="14"/>
      <c r="O73" s="1"/>
      <c r="Q73" s="8"/>
      <c r="S73" s="5"/>
    </row>
    <row r="74" spans="1:19" x14ac:dyDescent="0.25">
      <c r="A74" s="7">
        <v>46274</v>
      </c>
      <c r="B74">
        <v>2026</v>
      </c>
      <c r="C74" t="s">
        <v>19</v>
      </c>
      <c r="D74" t="s">
        <v>30</v>
      </c>
      <c r="E74" t="s">
        <v>67</v>
      </c>
      <c r="F74" t="s">
        <v>14</v>
      </c>
      <c r="G74" t="s">
        <v>21</v>
      </c>
      <c r="H74" s="15">
        <v>16000</v>
      </c>
      <c r="I74" t="s">
        <v>168</v>
      </c>
      <c r="K74" s="1">
        <f>SUM(8700+6625)</f>
        <v>15325</v>
      </c>
      <c r="N74" s="14"/>
      <c r="O74" s="1"/>
      <c r="Q74" s="8"/>
      <c r="S74" s="5"/>
    </row>
    <row r="75" spans="1:19" x14ac:dyDescent="0.25">
      <c r="A75" s="7">
        <v>46274</v>
      </c>
      <c r="B75">
        <v>2026</v>
      </c>
      <c r="C75" t="s">
        <v>19</v>
      </c>
      <c r="D75" t="s">
        <v>31</v>
      </c>
      <c r="E75" t="s">
        <v>83</v>
      </c>
      <c r="F75" t="s">
        <v>14</v>
      </c>
      <c r="G75" t="s">
        <v>21</v>
      </c>
      <c r="H75" s="15">
        <v>16000</v>
      </c>
      <c r="I75" t="s">
        <v>116</v>
      </c>
      <c r="K75" s="1">
        <v>8175</v>
      </c>
      <c r="N75" s="14"/>
      <c r="O75" s="1"/>
      <c r="Q75" s="8"/>
      <c r="S75" s="5"/>
    </row>
    <row r="76" spans="1:19" x14ac:dyDescent="0.25">
      <c r="A76" s="7">
        <v>46274</v>
      </c>
      <c r="B76">
        <v>2026</v>
      </c>
      <c r="C76" t="s">
        <v>19</v>
      </c>
      <c r="D76" t="s">
        <v>31</v>
      </c>
      <c r="E76" t="s">
        <v>67</v>
      </c>
      <c r="F76" t="s">
        <v>14</v>
      </c>
      <c r="G76" t="s">
        <v>21</v>
      </c>
      <c r="H76" s="15">
        <v>16000</v>
      </c>
      <c r="I76" t="s">
        <v>168</v>
      </c>
      <c r="K76" s="1">
        <f>SUM(8555+6625)</f>
        <v>15180</v>
      </c>
      <c r="N76" s="14"/>
      <c r="O76" s="1"/>
      <c r="Q76" s="8"/>
      <c r="S76" s="5"/>
    </row>
    <row r="77" spans="1:19" x14ac:dyDescent="0.25">
      <c r="A77" s="7">
        <v>46274</v>
      </c>
      <c r="B77">
        <v>2026</v>
      </c>
      <c r="C77" t="s">
        <v>19</v>
      </c>
      <c r="D77" t="s">
        <v>31</v>
      </c>
      <c r="E77" t="s">
        <v>140</v>
      </c>
      <c r="F77" t="s">
        <v>14</v>
      </c>
      <c r="G77" t="s">
        <v>21</v>
      </c>
      <c r="H77" s="15">
        <v>22000</v>
      </c>
      <c r="I77" t="s">
        <v>76</v>
      </c>
      <c r="K77" s="1">
        <v>23110</v>
      </c>
      <c r="N77" s="14"/>
      <c r="O77" s="1"/>
      <c r="Q77" s="8"/>
      <c r="S77" s="5"/>
    </row>
    <row r="78" spans="1:19" x14ac:dyDescent="0.25">
      <c r="A78" s="7"/>
      <c r="H78" s="15">
        <f>SUM(H70:H77)</f>
        <v>111000</v>
      </c>
      <c r="K78" s="1">
        <f>SUM(K70:K77)</f>
        <v>102420</v>
      </c>
      <c r="N78" s="14"/>
      <c r="O78" s="1"/>
      <c r="Q78" s="8"/>
      <c r="S78" s="5"/>
    </row>
    <row r="79" spans="1:19" x14ac:dyDescent="0.25">
      <c r="A79" s="7">
        <v>46275</v>
      </c>
      <c r="B79">
        <v>2026</v>
      </c>
      <c r="C79" t="s">
        <v>19</v>
      </c>
      <c r="D79" t="s">
        <v>30</v>
      </c>
      <c r="E79" t="s">
        <v>81</v>
      </c>
      <c r="F79" t="s">
        <v>14</v>
      </c>
      <c r="G79" t="s">
        <v>21</v>
      </c>
      <c r="H79" s="16">
        <v>24000</v>
      </c>
      <c r="I79" t="s">
        <v>76</v>
      </c>
      <c r="K79" s="1">
        <v>21660</v>
      </c>
      <c r="N79" s="14"/>
      <c r="O79" s="10"/>
      <c r="Q79" s="8"/>
      <c r="S79" s="5"/>
    </row>
    <row r="80" spans="1:19" x14ac:dyDescent="0.25">
      <c r="A80" s="7">
        <v>46275</v>
      </c>
      <c r="B80">
        <v>2026</v>
      </c>
      <c r="C80" t="s">
        <v>19</v>
      </c>
      <c r="D80" t="s">
        <v>32</v>
      </c>
      <c r="E80" t="s">
        <v>110</v>
      </c>
      <c r="F80" t="s">
        <v>14</v>
      </c>
      <c r="G80" t="s">
        <v>21</v>
      </c>
      <c r="H80" s="1">
        <v>14000</v>
      </c>
      <c r="I80" t="s">
        <v>44</v>
      </c>
      <c r="K80" s="1">
        <v>17390</v>
      </c>
      <c r="N80" s="14"/>
      <c r="O80" s="1"/>
      <c r="Q80" s="8"/>
      <c r="S80" s="5"/>
    </row>
    <row r="81" spans="1:19" x14ac:dyDescent="0.25">
      <c r="A81" s="7">
        <v>46275</v>
      </c>
      <c r="B81">
        <v>2026</v>
      </c>
      <c r="C81" t="s">
        <v>19</v>
      </c>
      <c r="D81" t="s">
        <v>32</v>
      </c>
      <c r="E81" t="s">
        <v>39</v>
      </c>
      <c r="F81" t="s">
        <v>14</v>
      </c>
      <c r="G81" t="s">
        <v>21</v>
      </c>
      <c r="H81" s="1">
        <v>15000</v>
      </c>
      <c r="I81" t="s">
        <v>34</v>
      </c>
      <c r="K81" s="1">
        <v>14595</v>
      </c>
      <c r="N81" s="14"/>
      <c r="O81" s="1"/>
      <c r="Q81" s="8"/>
      <c r="S81" s="5"/>
    </row>
    <row r="82" spans="1:19" x14ac:dyDescent="0.25">
      <c r="A82" s="7">
        <v>46275</v>
      </c>
      <c r="B82">
        <v>2026</v>
      </c>
      <c r="C82" t="s">
        <v>19</v>
      </c>
      <c r="D82" t="s">
        <v>32</v>
      </c>
      <c r="E82" t="s">
        <v>77</v>
      </c>
      <c r="F82" t="s">
        <v>14</v>
      </c>
      <c r="G82" t="s">
        <v>21</v>
      </c>
      <c r="H82" s="1">
        <v>15000</v>
      </c>
      <c r="I82" t="s">
        <v>34</v>
      </c>
      <c r="K82" s="9">
        <v>14330</v>
      </c>
      <c r="L82" s="13"/>
      <c r="N82" s="14"/>
      <c r="O82" s="1"/>
      <c r="Q82" s="8"/>
      <c r="S82" s="5"/>
    </row>
    <row r="83" spans="1:19" x14ac:dyDescent="0.25">
      <c r="A83" s="7">
        <v>46275</v>
      </c>
      <c r="B83">
        <v>2026</v>
      </c>
      <c r="C83" t="s">
        <v>19</v>
      </c>
      <c r="D83" t="s">
        <v>32</v>
      </c>
      <c r="E83" t="s">
        <v>58</v>
      </c>
      <c r="F83" t="s">
        <v>14</v>
      </c>
      <c r="G83" t="s">
        <v>21</v>
      </c>
      <c r="H83" s="1">
        <v>15000</v>
      </c>
      <c r="I83" t="s">
        <v>44</v>
      </c>
      <c r="K83" s="1">
        <v>20005</v>
      </c>
      <c r="N83" s="14"/>
      <c r="O83" s="1"/>
      <c r="Q83" s="8"/>
      <c r="S83" s="5"/>
    </row>
    <row r="84" spans="1:19" x14ac:dyDescent="0.25">
      <c r="A84" s="7">
        <v>46275</v>
      </c>
      <c r="B84">
        <v>2026</v>
      </c>
      <c r="C84" t="s">
        <v>19</v>
      </c>
      <c r="D84" t="s">
        <v>32</v>
      </c>
      <c r="E84" t="s">
        <v>93</v>
      </c>
      <c r="F84" t="s">
        <v>14</v>
      </c>
      <c r="G84" t="s">
        <v>21</v>
      </c>
      <c r="H84" s="1">
        <v>15000</v>
      </c>
      <c r="I84" t="s">
        <v>116</v>
      </c>
      <c r="K84" s="1">
        <v>16190</v>
      </c>
      <c r="N84" s="14"/>
      <c r="O84" s="1"/>
      <c r="Q84" s="8"/>
      <c r="S84" s="5"/>
    </row>
    <row r="85" spans="1:19" x14ac:dyDescent="0.25">
      <c r="A85" s="7">
        <v>46275</v>
      </c>
      <c r="B85">
        <v>2026</v>
      </c>
      <c r="C85" t="s">
        <v>19</v>
      </c>
      <c r="D85" t="s">
        <v>31</v>
      </c>
      <c r="E85" t="s">
        <v>109</v>
      </c>
      <c r="F85" t="s">
        <v>14</v>
      </c>
      <c r="G85" t="s">
        <v>21</v>
      </c>
      <c r="H85" s="15">
        <v>16000</v>
      </c>
      <c r="I85" t="s">
        <v>116</v>
      </c>
      <c r="K85" s="1">
        <v>10725</v>
      </c>
      <c r="N85" s="14"/>
      <c r="O85" s="1"/>
      <c r="Q85" s="8"/>
      <c r="S85" s="5"/>
    </row>
    <row r="86" spans="1:19" x14ac:dyDescent="0.25">
      <c r="A86" s="7">
        <v>46275</v>
      </c>
      <c r="B86">
        <v>2026</v>
      </c>
      <c r="C86" t="s">
        <v>19</v>
      </c>
      <c r="D86" t="s">
        <v>31</v>
      </c>
      <c r="E86" t="s">
        <v>57</v>
      </c>
      <c r="F86" t="s">
        <v>14</v>
      </c>
      <c r="G86" t="s">
        <v>21</v>
      </c>
      <c r="H86" s="15">
        <v>22000</v>
      </c>
      <c r="I86" t="s">
        <v>76</v>
      </c>
      <c r="K86" s="1">
        <v>23740</v>
      </c>
      <c r="N86" s="14"/>
      <c r="O86" s="1"/>
      <c r="Q86" s="8"/>
      <c r="S86" s="5"/>
    </row>
    <row r="87" spans="1:19" x14ac:dyDescent="0.25">
      <c r="A87" s="7"/>
      <c r="H87" s="1">
        <f>SUM(H79:H86)</f>
        <v>136000</v>
      </c>
      <c r="K87" s="9">
        <f>SUM(K79:K86)</f>
        <v>138635</v>
      </c>
      <c r="L87" s="13"/>
      <c r="N87" s="14"/>
      <c r="O87" s="1"/>
      <c r="Q87" s="8"/>
      <c r="S87" s="5"/>
    </row>
    <row r="88" spans="1:19" x14ac:dyDescent="0.25">
      <c r="A88" s="7">
        <v>46276</v>
      </c>
      <c r="B88">
        <v>2026</v>
      </c>
      <c r="C88" t="s">
        <v>19</v>
      </c>
      <c r="D88" t="s">
        <v>31</v>
      </c>
      <c r="E88" t="s">
        <v>57</v>
      </c>
      <c r="F88" t="s">
        <v>14</v>
      </c>
      <c r="G88" t="s">
        <v>21</v>
      </c>
      <c r="H88" s="15">
        <v>16000</v>
      </c>
      <c r="I88" t="s">
        <v>116</v>
      </c>
      <c r="K88" s="1">
        <v>16065</v>
      </c>
      <c r="N88" s="14"/>
      <c r="O88" s="1"/>
      <c r="Q88" s="8"/>
      <c r="S88" s="5"/>
    </row>
    <row r="89" spans="1:19" x14ac:dyDescent="0.25">
      <c r="A89" s="7">
        <v>46276</v>
      </c>
      <c r="B89">
        <v>2026</v>
      </c>
      <c r="C89" t="s">
        <v>19</v>
      </c>
      <c r="D89" t="s">
        <v>31</v>
      </c>
      <c r="E89" t="s">
        <v>113</v>
      </c>
      <c r="F89" t="s">
        <v>14</v>
      </c>
      <c r="G89" t="s">
        <v>21</v>
      </c>
      <c r="H89" s="15">
        <v>40000</v>
      </c>
      <c r="I89" t="s">
        <v>75</v>
      </c>
      <c r="K89" s="1">
        <v>41065</v>
      </c>
      <c r="N89" s="14"/>
      <c r="O89" s="1"/>
      <c r="Q89" s="8"/>
      <c r="S89" s="5"/>
    </row>
    <row r="90" spans="1:19" x14ac:dyDescent="0.25">
      <c r="A90" s="7">
        <v>46276</v>
      </c>
      <c r="B90">
        <v>2026</v>
      </c>
      <c r="C90" t="s">
        <v>19</v>
      </c>
      <c r="D90" t="s">
        <v>31</v>
      </c>
      <c r="E90" t="s">
        <v>113</v>
      </c>
      <c r="F90" t="s">
        <v>14</v>
      </c>
      <c r="G90" t="s">
        <v>21</v>
      </c>
      <c r="H90" s="15"/>
      <c r="I90" t="s">
        <v>75</v>
      </c>
      <c r="N90" s="14"/>
      <c r="O90" s="1"/>
      <c r="Q90" s="8"/>
      <c r="S90" s="5"/>
    </row>
    <row r="91" spans="1:19" x14ac:dyDescent="0.25">
      <c r="A91" s="7">
        <v>46276</v>
      </c>
      <c r="B91">
        <v>2026</v>
      </c>
      <c r="C91" t="s">
        <v>19</v>
      </c>
      <c r="D91" t="s">
        <v>31</v>
      </c>
      <c r="E91" t="s">
        <v>94</v>
      </c>
      <c r="F91" t="s">
        <v>14</v>
      </c>
      <c r="G91" t="s">
        <v>21</v>
      </c>
      <c r="H91" s="15">
        <v>16000</v>
      </c>
      <c r="I91" t="s">
        <v>116</v>
      </c>
      <c r="K91" s="1">
        <v>15355</v>
      </c>
      <c r="N91" s="14"/>
      <c r="O91" s="1"/>
      <c r="Q91" s="8"/>
      <c r="S91" s="5"/>
    </row>
    <row r="92" spans="1:19" x14ac:dyDescent="0.25">
      <c r="A92" s="7">
        <v>46276</v>
      </c>
      <c r="B92">
        <v>2026</v>
      </c>
      <c r="C92" t="s">
        <v>19</v>
      </c>
      <c r="D92" t="s">
        <v>30</v>
      </c>
      <c r="E92" t="s">
        <v>43</v>
      </c>
      <c r="F92" t="s">
        <v>14</v>
      </c>
      <c r="G92" t="s">
        <v>21</v>
      </c>
      <c r="H92" s="15">
        <v>16000</v>
      </c>
      <c r="I92" t="s">
        <v>44</v>
      </c>
      <c r="K92" s="1">
        <v>17905</v>
      </c>
      <c r="N92" s="14"/>
      <c r="O92" s="1"/>
      <c r="Q92" s="8"/>
      <c r="S92" s="5"/>
    </row>
    <row r="93" spans="1:19" x14ac:dyDescent="0.25">
      <c r="A93" s="7">
        <v>46276</v>
      </c>
      <c r="B93">
        <v>2026</v>
      </c>
      <c r="C93" t="s">
        <v>19</v>
      </c>
      <c r="D93" t="s">
        <v>30</v>
      </c>
      <c r="E93" t="s">
        <v>184</v>
      </c>
      <c r="F93" t="s">
        <v>14</v>
      </c>
      <c r="G93" t="s">
        <v>21</v>
      </c>
      <c r="H93" s="15">
        <v>16000</v>
      </c>
      <c r="I93" t="s">
        <v>44</v>
      </c>
      <c r="K93" s="1">
        <v>18380</v>
      </c>
      <c r="N93" s="14"/>
      <c r="O93" s="1"/>
      <c r="Q93" s="8"/>
      <c r="S93" s="5"/>
    </row>
    <row r="94" spans="1:19" x14ac:dyDescent="0.25">
      <c r="A94" s="7">
        <v>46272</v>
      </c>
      <c r="B94">
        <v>2026</v>
      </c>
      <c r="C94" t="s">
        <v>23</v>
      </c>
      <c r="D94" t="s">
        <v>30</v>
      </c>
      <c r="E94" t="s">
        <v>80</v>
      </c>
      <c r="F94" t="s">
        <v>14</v>
      </c>
      <c r="G94" t="s">
        <v>13</v>
      </c>
      <c r="H94" s="16">
        <v>30000</v>
      </c>
      <c r="I94" t="s">
        <v>29</v>
      </c>
      <c r="K94" s="1">
        <v>20170</v>
      </c>
      <c r="N94" s="14"/>
      <c r="O94" s="10"/>
      <c r="Q94" s="8"/>
      <c r="S94" s="5"/>
    </row>
    <row r="95" spans="1:19" x14ac:dyDescent="0.25">
      <c r="A95" s="7"/>
      <c r="H95" s="15">
        <f>SUM(H88:H93)</f>
        <v>104000</v>
      </c>
      <c r="K95" s="1">
        <f>SUM(K88:K94)</f>
        <v>128940</v>
      </c>
      <c r="N95" s="14"/>
      <c r="O95" s="1"/>
      <c r="Q95" s="8"/>
      <c r="S95" s="5"/>
    </row>
    <row r="96" spans="1:19" x14ac:dyDescent="0.25">
      <c r="A96" s="7">
        <v>46279</v>
      </c>
      <c r="B96">
        <v>2026</v>
      </c>
      <c r="C96" t="s">
        <v>19</v>
      </c>
      <c r="D96" t="s">
        <v>30</v>
      </c>
      <c r="E96" t="s">
        <v>53</v>
      </c>
      <c r="F96" t="s">
        <v>14</v>
      </c>
      <c r="G96" t="s">
        <v>21</v>
      </c>
      <c r="H96" s="15">
        <v>16000</v>
      </c>
      <c r="I96" t="s">
        <v>116</v>
      </c>
      <c r="N96" s="14"/>
      <c r="O96" s="1"/>
      <c r="Q96" s="8"/>
      <c r="S96" s="5"/>
    </row>
    <row r="97" spans="1:19" x14ac:dyDescent="0.25">
      <c r="A97" s="7">
        <v>46279</v>
      </c>
      <c r="B97">
        <v>2026</v>
      </c>
      <c r="C97" t="s">
        <v>19</v>
      </c>
      <c r="D97" t="s">
        <v>30</v>
      </c>
      <c r="E97" t="s">
        <v>53</v>
      </c>
      <c r="F97" t="s">
        <v>14</v>
      </c>
      <c r="G97" t="s">
        <v>21</v>
      </c>
      <c r="H97" s="15">
        <v>16000</v>
      </c>
      <c r="I97" t="s">
        <v>34</v>
      </c>
      <c r="N97" s="14"/>
      <c r="O97" s="1"/>
      <c r="Q97" s="8"/>
      <c r="S97" s="5"/>
    </row>
    <row r="98" spans="1:19" x14ac:dyDescent="0.25">
      <c r="A98" s="7">
        <v>46279</v>
      </c>
      <c r="B98">
        <v>2026</v>
      </c>
      <c r="C98" t="s">
        <v>19</v>
      </c>
      <c r="D98" t="s">
        <v>30</v>
      </c>
      <c r="E98" t="s">
        <v>78</v>
      </c>
      <c r="F98" t="s">
        <v>14</v>
      </c>
      <c r="G98" t="s">
        <v>21</v>
      </c>
      <c r="H98" s="16">
        <v>24000</v>
      </c>
      <c r="I98" t="s">
        <v>34</v>
      </c>
      <c r="N98" s="14"/>
      <c r="O98" s="10"/>
      <c r="Q98" s="8"/>
      <c r="S98" s="5"/>
    </row>
    <row r="99" spans="1:19" x14ac:dyDescent="0.25">
      <c r="A99" s="7">
        <v>46279</v>
      </c>
      <c r="B99">
        <v>2026</v>
      </c>
      <c r="C99" t="s">
        <v>19</v>
      </c>
      <c r="D99" t="s">
        <v>30</v>
      </c>
      <c r="E99" t="s">
        <v>50</v>
      </c>
      <c r="F99" t="s">
        <v>14</v>
      </c>
      <c r="G99" t="s">
        <v>21</v>
      </c>
      <c r="H99" s="15">
        <v>25000</v>
      </c>
      <c r="I99" t="s">
        <v>76</v>
      </c>
      <c r="N99" s="14"/>
      <c r="O99" s="1"/>
      <c r="Q99" s="8"/>
      <c r="S99" s="5"/>
    </row>
    <row r="100" spans="1:19" x14ac:dyDescent="0.25">
      <c r="A100" s="7">
        <v>46279</v>
      </c>
      <c r="B100">
        <v>2026</v>
      </c>
      <c r="C100" t="s">
        <v>19</v>
      </c>
      <c r="D100" t="s">
        <v>32</v>
      </c>
      <c r="E100" t="s">
        <v>38</v>
      </c>
      <c r="F100" t="s">
        <v>14</v>
      </c>
      <c r="G100" t="s">
        <v>21</v>
      </c>
      <c r="H100" s="1">
        <v>25000</v>
      </c>
      <c r="I100" t="s">
        <v>34</v>
      </c>
      <c r="O100" s="1"/>
      <c r="Q100" s="8"/>
      <c r="S100" s="5"/>
    </row>
    <row r="101" spans="1:19" x14ac:dyDescent="0.25">
      <c r="A101" s="7">
        <v>46279</v>
      </c>
      <c r="B101">
        <v>2026</v>
      </c>
      <c r="C101" t="s">
        <v>19</v>
      </c>
      <c r="D101" t="s">
        <v>32</v>
      </c>
      <c r="E101" t="s">
        <v>72</v>
      </c>
      <c r="F101" t="s">
        <v>14</v>
      </c>
      <c r="G101" t="s">
        <v>21</v>
      </c>
      <c r="H101" s="1">
        <v>18000</v>
      </c>
      <c r="I101" t="s">
        <v>75</v>
      </c>
      <c r="N101" s="14"/>
      <c r="O101" s="1"/>
      <c r="Q101" s="8"/>
      <c r="S101" s="5"/>
    </row>
    <row r="102" spans="1:19" x14ac:dyDescent="0.25">
      <c r="A102" s="7">
        <v>46279</v>
      </c>
      <c r="B102">
        <v>2026</v>
      </c>
      <c r="C102" t="s">
        <v>19</v>
      </c>
      <c r="D102" t="s">
        <v>32</v>
      </c>
      <c r="E102" t="s">
        <v>48</v>
      </c>
      <c r="F102" t="s">
        <v>14</v>
      </c>
      <c r="G102" t="s">
        <v>21</v>
      </c>
      <c r="H102" s="1">
        <v>18000</v>
      </c>
      <c r="I102" t="s">
        <v>44</v>
      </c>
      <c r="N102" s="14"/>
      <c r="O102" s="1"/>
      <c r="Q102" s="8"/>
      <c r="S102" s="5"/>
    </row>
    <row r="103" spans="1:19" x14ac:dyDescent="0.25">
      <c r="A103" s="7">
        <v>46279</v>
      </c>
      <c r="B103">
        <v>2026</v>
      </c>
      <c r="C103" t="s">
        <v>19</v>
      </c>
      <c r="D103" t="s">
        <v>32</v>
      </c>
      <c r="E103" t="s">
        <v>74</v>
      </c>
      <c r="F103" t="s">
        <v>14</v>
      </c>
      <c r="G103" t="s">
        <v>21</v>
      </c>
      <c r="H103" s="1">
        <v>14000</v>
      </c>
      <c r="I103" t="s">
        <v>116</v>
      </c>
      <c r="N103" s="14"/>
      <c r="O103" s="1"/>
      <c r="Q103" s="8"/>
      <c r="S103" s="5"/>
    </row>
    <row r="104" spans="1:19" x14ac:dyDescent="0.25">
      <c r="A104" s="7"/>
      <c r="H104" s="1"/>
      <c r="N104" s="14"/>
      <c r="O104" s="1"/>
      <c r="Q104" s="8"/>
      <c r="S104" s="5"/>
    </row>
    <row r="105" spans="1:19" x14ac:dyDescent="0.25">
      <c r="A105" s="7">
        <v>46280</v>
      </c>
      <c r="B105">
        <v>2026</v>
      </c>
      <c r="C105" t="s">
        <v>19</v>
      </c>
      <c r="D105" t="s">
        <v>31</v>
      </c>
      <c r="E105" t="s">
        <v>108</v>
      </c>
      <c r="F105" t="s">
        <v>14</v>
      </c>
      <c r="G105" t="s">
        <v>21</v>
      </c>
      <c r="H105" s="15">
        <v>16000</v>
      </c>
      <c r="I105" t="s">
        <v>34</v>
      </c>
      <c r="N105" s="14"/>
      <c r="O105" s="1"/>
      <c r="Q105" s="8"/>
      <c r="S105" s="5"/>
    </row>
    <row r="106" spans="1:19" x14ac:dyDescent="0.25">
      <c r="A106" s="7">
        <v>46280</v>
      </c>
      <c r="B106">
        <v>2026</v>
      </c>
      <c r="C106" t="s">
        <v>19</v>
      </c>
      <c r="D106" t="s">
        <v>30</v>
      </c>
      <c r="E106" t="s">
        <v>50</v>
      </c>
      <c r="F106" t="s">
        <v>14</v>
      </c>
      <c r="G106" t="s">
        <v>21</v>
      </c>
      <c r="H106" s="15">
        <v>5000</v>
      </c>
      <c r="I106" t="s">
        <v>116</v>
      </c>
      <c r="N106" s="14"/>
      <c r="O106" s="1"/>
      <c r="Q106" s="8"/>
      <c r="S106" s="5"/>
    </row>
    <row r="107" spans="1:19" x14ac:dyDescent="0.25">
      <c r="A107" s="7">
        <v>46280</v>
      </c>
      <c r="B107">
        <v>2026</v>
      </c>
      <c r="C107" t="s">
        <v>19</v>
      </c>
      <c r="D107" t="s">
        <v>40</v>
      </c>
      <c r="E107" t="s">
        <v>41</v>
      </c>
      <c r="F107" t="s">
        <v>14</v>
      </c>
      <c r="G107" t="s">
        <v>21</v>
      </c>
      <c r="H107" s="15">
        <v>22000</v>
      </c>
      <c r="I107" t="s">
        <v>76</v>
      </c>
      <c r="N107" s="14"/>
      <c r="O107" s="1"/>
      <c r="Q107" s="8"/>
      <c r="S107" s="5"/>
    </row>
    <row r="108" spans="1:19" x14ac:dyDescent="0.25">
      <c r="A108" s="7">
        <v>46280</v>
      </c>
      <c r="B108">
        <v>2026</v>
      </c>
      <c r="C108" t="s">
        <v>19</v>
      </c>
      <c r="D108" t="s">
        <v>40</v>
      </c>
      <c r="E108" t="s">
        <v>41</v>
      </c>
      <c r="F108" t="s">
        <v>14</v>
      </c>
      <c r="G108" t="s">
        <v>21</v>
      </c>
      <c r="H108" s="15">
        <v>16000</v>
      </c>
      <c r="I108" t="s">
        <v>44</v>
      </c>
      <c r="N108" s="14"/>
      <c r="O108" s="1"/>
      <c r="Q108" s="8"/>
      <c r="S108" s="5"/>
    </row>
    <row r="109" spans="1:19" x14ac:dyDescent="0.25">
      <c r="A109" s="7">
        <v>46280</v>
      </c>
      <c r="B109">
        <v>2026</v>
      </c>
      <c r="C109" t="s">
        <v>19</v>
      </c>
      <c r="D109" t="s">
        <v>32</v>
      </c>
      <c r="E109" t="s">
        <v>48</v>
      </c>
      <c r="F109" t="s">
        <v>14</v>
      </c>
      <c r="G109" t="s">
        <v>21</v>
      </c>
      <c r="H109" s="1">
        <v>25000</v>
      </c>
      <c r="I109" t="s">
        <v>34</v>
      </c>
      <c r="N109" s="14"/>
      <c r="O109" s="1"/>
      <c r="Q109" s="8"/>
      <c r="S109" s="5"/>
    </row>
    <row r="110" spans="1:19" x14ac:dyDescent="0.25">
      <c r="A110" s="7">
        <v>46280</v>
      </c>
      <c r="B110">
        <v>2026</v>
      </c>
      <c r="C110" t="s">
        <v>19</v>
      </c>
      <c r="D110" t="s">
        <v>32</v>
      </c>
      <c r="E110" t="s">
        <v>111</v>
      </c>
      <c r="F110" t="s">
        <v>14</v>
      </c>
      <c r="G110" t="s">
        <v>21</v>
      </c>
      <c r="H110" s="1">
        <v>20000</v>
      </c>
      <c r="I110" t="s">
        <v>75</v>
      </c>
      <c r="N110" s="14"/>
      <c r="O110" s="1"/>
      <c r="Q110" s="8"/>
      <c r="S110" s="5"/>
    </row>
    <row r="111" spans="1:19" x14ac:dyDescent="0.25">
      <c r="A111" s="7">
        <v>46280</v>
      </c>
      <c r="B111">
        <v>2026</v>
      </c>
      <c r="C111" t="s">
        <v>19</v>
      </c>
      <c r="D111" t="s">
        <v>32</v>
      </c>
      <c r="E111" t="s">
        <v>111</v>
      </c>
      <c r="F111" t="s">
        <v>14</v>
      </c>
      <c r="G111" t="s">
        <v>21</v>
      </c>
      <c r="H111" s="1">
        <v>8000</v>
      </c>
      <c r="I111" t="s">
        <v>116</v>
      </c>
      <c r="N111" s="14"/>
      <c r="O111" s="1"/>
      <c r="Q111" s="8"/>
      <c r="S111" s="5"/>
    </row>
    <row r="112" spans="1:19" x14ac:dyDescent="0.25">
      <c r="A112" s="7"/>
      <c r="H112" s="1"/>
      <c r="N112" s="14"/>
      <c r="O112" s="1"/>
      <c r="Q112" s="8"/>
      <c r="S112" s="5"/>
    </row>
    <row r="113" spans="1:19" x14ac:dyDescent="0.25">
      <c r="A113" s="7">
        <v>46280</v>
      </c>
      <c r="B113">
        <v>2026</v>
      </c>
      <c r="C113" t="s">
        <v>19</v>
      </c>
      <c r="D113" t="s">
        <v>32</v>
      </c>
      <c r="E113" t="s">
        <v>106</v>
      </c>
      <c r="F113" t="s">
        <v>24</v>
      </c>
      <c r="G113" t="s">
        <v>21</v>
      </c>
      <c r="H113" s="15">
        <v>8000</v>
      </c>
      <c r="I113" t="s">
        <v>60</v>
      </c>
      <c r="M113" s="2">
        <v>0.62</v>
      </c>
      <c r="N113" s="14"/>
      <c r="O113" s="1"/>
      <c r="Q113" s="8"/>
      <c r="S113" s="5"/>
    </row>
    <row r="114" spans="1:19" x14ac:dyDescent="0.25">
      <c r="A114" s="7">
        <v>46280</v>
      </c>
      <c r="B114">
        <v>2026</v>
      </c>
      <c r="C114" t="s">
        <v>19</v>
      </c>
      <c r="D114" t="s">
        <v>32</v>
      </c>
      <c r="E114" t="s">
        <v>180</v>
      </c>
      <c r="F114" t="s">
        <v>24</v>
      </c>
      <c r="G114" t="s">
        <v>13</v>
      </c>
      <c r="H114" s="15">
        <v>14000</v>
      </c>
      <c r="I114" t="s">
        <v>168</v>
      </c>
      <c r="M114" s="2">
        <v>0.55000000000000004</v>
      </c>
      <c r="N114" s="14"/>
      <c r="O114" s="1"/>
      <c r="Q114" s="8"/>
      <c r="S114" s="5"/>
    </row>
    <row r="115" spans="1:19" x14ac:dyDescent="0.25">
      <c r="A115" s="7"/>
      <c r="H115" s="15"/>
      <c r="N115" s="14"/>
      <c r="O115" s="1"/>
      <c r="Q115" s="8"/>
      <c r="S115" s="5"/>
    </row>
    <row r="116" spans="1:19" x14ac:dyDescent="0.25">
      <c r="A116" s="7">
        <v>46281</v>
      </c>
      <c r="B116">
        <v>2026</v>
      </c>
      <c r="C116" t="s">
        <v>19</v>
      </c>
      <c r="D116" t="s">
        <v>32</v>
      </c>
      <c r="E116" t="s">
        <v>166</v>
      </c>
      <c r="F116" t="s">
        <v>17</v>
      </c>
      <c r="G116" t="s">
        <v>13</v>
      </c>
      <c r="H116" s="15">
        <v>15000</v>
      </c>
      <c r="I116" t="s">
        <v>34</v>
      </c>
      <c r="M116" s="2">
        <v>0.8</v>
      </c>
      <c r="N116" s="14"/>
      <c r="O116" s="1"/>
      <c r="Q116" s="8"/>
      <c r="S116" s="5"/>
    </row>
    <row r="117" spans="1:19" x14ac:dyDescent="0.25">
      <c r="A117" s="7">
        <v>46281</v>
      </c>
      <c r="B117">
        <v>2026</v>
      </c>
      <c r="C117" t="s">
        <v>19</v>
      </c>
      <c r="D117" t="s">
        <v>32</v>
      </c>
      <c r="E117" t="s">
        <v>167</v>
      </c>
      <c r="F117" t="s">
        <v>17</v>
      </c>
      <c r="G117" t="s">
        <v>13</v>
      </c>
      <c r="H117" s="15">
        <v>7500</v>
      </c>
      <c r="I117" t="s">
        <v>34</v>
      </c>
      <c r="M117" s="2">
        <v>0.8</v>
      </c>
      <c r="N117" s="14"/>
      <c r="O117" s="1"/>
      <c r="Q117" s="8"/>
      <c r="S117" s="5"/>
    </row>
    <row r="118" spans="1:19" x14ac:dyDescent="0.25">
      <c r="A118" s="7">
        <v>46281</v>
      </c>
      <c r="B118">
        <v>2026</v>
      </c>
      <c r="C118" t="s">
        <v>19</v>
      </c>
      <c r="D118" t="s">
        <v>32</v>
      </c>
      <c r="E118" t="s">
        <v>163</v>
      </c>
      <c r="F118" t="s">
        <v>17</v>
      </c>
      <c r="G118" t="s">
        <v>13</v>
      </c>
      <c r="H118" s="15">
        <v>7500</v>
      </c>
      <c r="I118" t="s">
        <v>116</v>
      </c>
      <c r="M118" s="2">
        <v>0.8</v>
      </c>
      <c r="N118" s="14"/>
      <c r="O118" s="1"/>
      <c r="Q118" s="8"/>
      <c r="S118" s="5"/>
    </row>
    <row r="119" spans="1:19" x14ac:dyDescent="0.25">
      <c r="A119" s="7">
        <v>46281</v>
      </c>
      <c r="B119">
        <v>2026</v>
      </c>
      <c r="C119" t="s">
        <v>19</v>
      </c>
      <c r="D119" t="s">
        <v>32</v>
      </c>
      <c r="E119" t="s">
        <v>89</v>
      </c>
      <c r="F119" t="s">
        <v>17</v>
      </c>
      <c r="G119" t="s">
        <v>21</v>
      </c>
      <c r="H119" s="15">
        <v>8000</v>
      </c>
      <c r="I119" t="s">
        <v>116</v>
      </c>
      <c r="M119" s="14" t="s">
        <v>174</v>
      </c>
      <c r="N119" s="14"/>
      <c r="O119" s="1"/>
      <c r="Q119" s="8"/>
      <c r="S119" s="5"/>
    </row>
    <row r="120" spans="1:19" x14ac:dyDescent="0.25">
      <c r="A120" s="7">
        <v>46281</v>
      </c>
      <c r="B120">
        <v>2026</v>
      </c>
      <c r="C120" t="s">
        <v>19</v>
      </c>
      <c r="D120" t="s">
        <v>32</v>
      </c>
      <c r="E120" t="s">
        <v>119</v>
      </c>
      <c r="F120" t="s">
        <v>17</v>
      </c>
      <c r="G120" t="s">
        <v>21</v>
      </c>
      <c r="H120" s="15">
        <v>5000</v>
      </c>
      <c r="I120" t="s">
        <v>34</v>
      </c>
      <c r="N120" s="14"/>
      <c r="O120" s="1"/>
      <c r="Q120" s="8"/>
      <c r="S120" s="5"/>
    </row>
    <row r="121" spans="1:19" x14ac:dyDescent="0.25">
      <c r="A121" s="7"/>
      <c r="H121" s="15"/>
      <c r="N121" s="14"/>
      <c r="O121" s="1"/>
      <c r="Q121" s="8"/>
      <c r="S121" s="5"/>
    </row>
    <row r="122" spans="1:19" x14ac:dyDescent="0.25">
      <c r="A122" s="7">
        <v>46282</v>
      </c>
      <c r="B122">
        <v>2026</v>
      </c>
      <c r="C122" t="s">
        <v>19</v>
      </c>
      <c r="D122" t="s">
        <v>32</v>
      </c>
      <c r="E122" t="s">
        <v>72</v>
      </c>
      <c r="F122" t="s">
        <v>14</v>
      </c>
      <c r="G122" t="s">
        <v>21</v>
      </c>
      <c r="H122" s="1" t="s">
        <v>178</v>
      </c>
      <c r="I122" t="s">
        <v>75</v>
      </c>
      <c r="N122" s="14"/>
      <c r="O122" s="1"/>
      <c r="Q122" s="8"/>
      <c r="S122" s="5"/>
    </row>
    <row r="123" spans="1:19" x14ac:dyDescent="0.25">
      <c r="A123" s="7">
        <v>46282</v>
      </c>
      <c r="B123">
        <v>2026</v>
      </c>
      <c r="C123" t="s">
        <v>19</v>
      </c>
      <c r="D123" t="s">
        <v>32</v>
      </c>
      <c r="E123" t="s">
        <v>38</v>
      </c>
      <c r="F123" t="s">
        <v>14</v>
      </c>
      <c r="G123" t="s">
        <v>21</v>
      </c>
      <c r="H123" s="1">
        <v>25000</v>
      </c>
      <c r="I123" t="s">
        <v>34</v>
      </c>
      <c r="O123" s="1"/>
      <c r="Q123" s="8"/>
      <c r="S123" s="5"/>
    </row>
    <row r="124" spans="1:19" x14ac:dyDescent="0.25">
      <c r="A124" s="7">
        <v>46282</v>
      </c>
      <c r="B124">
        <v>2026</v>
      </c>
      <c r="C124" t="s">
        <v>22</v>
      </c>
      <c r="D124" t="s">
        <v>32</v>
      </c>
      <c r="E124" t="s">
        <v>73</v>
      </c>
      <c r="F124" t="s">
        <v>14</v>
      </c>
      <c r="G124" t="s">
        <v>21</v>
      </c>
      <c r="H124" s="1">
        <v>16000</v>
      </c>
      <c r="I124" t="s">
        <v>47</v>
      </c>
      <c r="N124" s="14"/>
      <c r="O124" s="1"/>
      <c r="Q124" s="8"/>
      <c r="S124" s="5"/>
    </row>
    <row r="125" spans="1:19" x14ac:dyDescent="0.25">
      <c r="A125" s="7">
        <v>46282</v>
      </c>
      <c r="B125">
        <v>2026</v>
      </c>
      <c r="C125" t="s">
        <v>22</v>
      </c>
      <c r="D125" t="s">
        <v>32</v>
      </c>
      <c r="E125" t="s">
        <v>61</v>
      </c>
      <c r="F125" t="s">
        <v>14</v>
      </c>
      <c r="G125" t="s">
        <v>21</v>
      </c>
      <c r="H125" s="1"/>
      <c r="I125" t="s">
        <v>47</v>
      </c>
      <c r="N125" s="14"/>
      <c r="O125" s="1"/>
      <c r="Q125" s="8"/>
      <c r="S125" s="5"/>
    </row>
    <row r="126" spans="1:19" x14ac:dyDescent="0.25">
      <c r="A126" s="7">
        <v>46282</v>
      </c>
      <c r="B126">
        <v>2026</v>
      </c>
      <c r="C126" t="s">
        <v>22</v>
      </c>
      <c r="D126" t="s">
        <v>32</v>
      </c>
      <c r="E126" t="s">
        <v>128</v>
      </c>
      <c r="F126" t="s">
        <v>14</v>
      </c>
      <c r="G126" t="s">
        <v>21</v>
      </c>
      <c r="H126" s="1">
        <v>25000</v>
      </c>
      <c r="I126" t="s">
        <v>34</v>
      </c>
      <c r="N126" s="14"/>
      <c r="O126" s="1"/>
      <c r="Q126" s="8"/>
      <c r="S126" s="5"/>
    </row>
    <row r="127" spans="1:19" x14ac:dyDescent="0.25">
      <c r="A127" s="7">
        <v>46282</v>
      </c>
      <c r="B127">
        <v>2026</v>
      </c>
      <c r="C127" t="s">
        <v>22</v>
      </c>
      <c r="D127" t="s">
        <v>32</v>
      </c>
      <c r="E127" t="s">
        <v>68</v>
      </c>
      <c r="F127" t="s">
        <v>14</v>
      </c>
      <c r="G127" t="s">
        <v>21</v>
      </c>
      <c r="H127" s="1">
        <v>20000</v>
      </c>
      <c r="I127" t="s">
        <v>44</v>
      </c>
      <c r="N127" s="14"/>
      <c r="O127" s="1"/>
      <c r="Q127" s="8"/>
      <c r="S127" s="5"/>
    </row>
    <row r="128" spans="1:19" x14ac:dyDescent="0.25">
      <c r="A128" s="7">
        <v>46282</v>
      </c>
      <c r="B128">
        <v>2026</v>
      </c>
      <c r="C128" t="s">
        <v>22</v>
      </c>
      <c r="D128" t="s">
        <v>31</v>
      </c>
      <c r="E128" t="s">
        <v>42</v>
      </c>
      <c r="F128" t="s">
        <v>14</v>
      </c>
      <c r="G128" t="s">
        <v>21</v>
      </c>
      <c r="H128" s="15">
        <v>16000</v>
      </c>
      <c r="I128" t="s">
        <v>116</v>
      </c>
      <c r="N128" s="14"/>
      <c r="O128" s="1"/>
      <c r="Q128" s="8"/>
      <c r="S128" s="5"/>
    </row>
    <row r="129" spans="1:19" x14ac:dyDescent="0.25">
      <c r="A129" s="7"/>
      <c r="H129" s="1"/>
      <c r="N129" s="14"/>
      <c r="O129" s="1"/>
      <c r="Q129" s="8"/>
      <c r="S129" s="5"/>
    </row>
  </sheetData>
  <autoFilter ref="B1:V129" xr:uid="{534866F4-3AF9-48C8-AC98-22065A6825C6}"/>
  <phoneticPr fontId="5" type="noConversion"/>
  <pageMargins left="0.51181102362204722" right="0.11811023622047245" top="0.59055118110236227" bottom="0.19685039370078741" header="0.31496062992125984" footer="0.31496062992125984"/>
  <pageSetup paperSize="8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82A1C-467C-4772-91A3-8C0D1AA5016C}">
  <dimension ref="A1:U11"/>
  <sheetViews>
    <sheetView workbookViewId="0">
      <selection activeCell="A6" sqref="A6:C6"/>
    </sheetView>
  </sheetViews>
  <sheetFormatPr baseColWidth="10" defaultRowHeight="15" x14ac:dyDescent="0.25"/>
  <sheetData>
    <row r="1" spans="1:21" s="6" customFormat="1" ht="60" x14ac:dyDescent="0.25">
      <c r="A1" s="12" t="s">
        <v>4</v>
      </c>
      <c r="B1" s="6" t="s">
        <v>1</v>
      </c>
      <c r="C1" s="6" t="s">
        <v>25</v>
      </c>
      <c r="D1" s="6" t="s">
        <v>0</v>
      </c>
      <c r="E1" s="6" t="s">
        <v>2</v>
      </c>
      <c r="F1" s="6" t="s">
        <v>45</v>
      </c>
      <c r="G1" s="17" t="s">
        <v>3</v>
      </c>
      <c r="H1" s="6" t="s">
        <v>5</v>
      </c>
      <c r="I1" s="6" t="s">
        <v>46</v>
      </c>
      <c r="J1" s="3" t="s">
        <v>7</v>
      </c>
      <c r="K1" s="4" t="s">
        <v>59</v>
      </c>
      <c r="L1" s="4" t="s">
        <v>26</v>
      </c>
      <c r="M1" s="4" t="s">
        <v>27</v>
      </c>
      <c r="N1" s="3"/>
      <c r="O1" s="3" t="s">
        <v>8</v>
      </c>
      <c r="P1" s="4" t="s">
        <v>6</v>
      </c>
      <c r="Q1" s="8"/>
      <c r="R1" s="11"/>
      <c r="S1" s="6" t="s">
        <v>11</v>
      </c>
      <c r="T1" s="6" t="s">
        <v>9</v>
      </c>
      <c r="U1" s="6" t="s">
        <v>10</v>
      </c>
    </row>
    <row r="3" spans="1:21" x14ac:dyDescent="0.25">
      <c r="A3" s="7">
        <v>46237</v>
      </c>
      <c r="B3" t="s">
        <v>100</v>
      </c>
      <c r="C3" t="s">
        <v>99</v>
      </c>
      <c r="E3" t="s">
        <v>15</v>
      </c>
      <c r="F3" t="s">
        <v>21</v>
      </c>
      <c r="G3" s="15">
        <f>SUM(7000+7000+9000)</f>
        <v>23000</v>
      </c>
      <c r="H3" t="s">
        <v>181</v>
      </c>
      <c r="J3" s="9"/>
      <c r="K3" s="13"/>
      <c r="L3" s="2"/>
      <c r="M3" s="14"/>
      <c r="N3" s="1"/>
      <c r="O3" s="1"/>
      <c r="P3" s="8"/>
      <c r="R3" s="5"/>
    </row>
    <row r="4" spans="1:21" x14ac:dyDescent="0.25">
      <c r="A4" s="7">
        <v>46238</v>
      </c>
      <c r="B4" t="s">
        <v>100</v>
      </c>
      <c r="C4" t="s">
        <v>99</v>
      </c>
      <c r="E4" t="s">
        <v>15</v>
      </c>
      <c r="F4" t="s">
        <v>21</v>
      </c>
      <c r="G4" s="15">
        <f>SUM(8000+7500+8000)</f>
        <v>23500</v>
      </c>
      <c r="H4" t="s">
        <v>181</v>
      </c>
      <c r="J4" s="9"/>
      <c r="K4" s="13"/>
      <c r="L4" s="2"/>
      <c r="M4" s="14"/>
      <c r="N4" s="1"/>
      <c r="O4" s="1"/>
      <c r="P4" s="8"/>
      <c r="R4" s="5"/>
    </row>
    <row r="5" spans="1:21" x14ac:dyDescent="0.25">
      <c r="G5" s="15"/>
      <c r="J5" s="1"/>
      <c r="K5" s="3"/>
      <c r="L5" s="2"/>
      <c r="M5" s="14"/>
      <c r="N5" s="1"/>
      <c r="O5" s="1"/>
      <c r="P5" s="8"/>
      <c r="R5" s="5"/>
    </row>
    <row r="6" spans="1:21" x14ac:dyDescent="0.25">
      <c r="A6" s="7">
        <v>46276</v>
      </c>
      <c r="B6" t="s">
        <v>100</v>
      </c>
      <c r="C6" t="s">
        <v>99</v>
      </c>
      <c r="E6" t="s">
        <v>14</v>
      </c>
      <c r="F6" t="s">
        <v>21</v>
      </c>
      <c r="G6" s="15">
        <f>SUM(7000+7000+9000)</f>
        <v>23000</v>
      </c>
      <c r="H6" t="s">
        <v>98</v>
      </c>
      <c r="J6" s="9" t="s">
        <v>187</v>
      </c>
      <c r="K6" s="13"/>
      <c r="L6" s="2"/>
      <c r="M6" s="14"/>
      <c r="N6" s="1"/>
      <c r="O6" s="1"/>
      <c r="P6" s="8"/>
      <c r="R6" s="5"/>
    </row>
    <row r="7" spans="1:21" x14ac:dyDescent="0.25">
      <c r="A7" s="7">
        <v>46279</v>
      </c>
      <c r="B7" t="s">
        <v>100</v>
      </c>
      <c r="C7" t="s">
        <v>99</v>
      </c>
      <c r="E7" t="s">
        <v>14</v>
      </c>
      <c r="F7" t="s">
        <v>21</v>
      </c>
      <c r="G7" s="15">
        <f>SUM(8000+7500+8000)</f>
        <v>23500</v>
      </c>
      <c r="H7" t="s">
        <v>98</v>
      </c>
      <c r="J7" s="9"/>
      <c r="K7" s="13"/>
      <c r="L7" s="2"/>
      <c r="M7" s="14"/>
      <c r="N7" s="1"/>
      <c r="O7" s="1"/>
      <c r="P7" s="8"/>
      <c r="R7" s="5"/>
    </row>
    <row r="8" spans="1:21" x14ac:dyDescent="0.25">
      <c r="B8" t="s">
        <v>100</v>
      </c>
      <c r="C8" t="s">
        <v>99</v>
      </c>
      <c r="E8" t="s">
        <v>14</v>
      </c>
      <c r="F8" t="s">
        <v>21</v>
      </c>
      <c r="G8" s="15">
        <f>SUM(8000+7500+8000)</f>
        <v>23500</v>
      </c>
      <c r="H8" t="s">
        <v>98</v>
      </c>
      <c r="J8" s="9"/>
      <c r="K8" s="13"/>
      <c r="L8" s="2"/>
      <c r="M8" s="14"/>
      <c r="N8" s="1"/>
      <c r="O8" s="1"/>
      <c r="P8" s="8"/>
      <c r="R8" s="5"/>
    </row>
    <row r="11" spans="1:21" x14ac:dyDescent="0.25">
      <c r="A11" s="7">
        <v>46272</v>
      </c>
      <c r="B11" t="s">
        <v>100</v>
      </c>
      <c r="C11" t="s">
        <v>120</v>
      </c>
      <c r="E11" t="s">
        <v>125</v>
      </c>
      <c r="F11" t="s">
        <v>13</v>
      </c>
      <c r="G11" s="15">
        <v>4000</v>
      </c>
      <c r="H11" t="s">
        <v>124</v>
      </c>
      <c r="M11" s="2">
        <v>1.5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02B55-7842-4850-9A56-5D42BE92A3BF}">
  <dimension ref="A1:D25"/>
  <sheetViews>
    <sheetView workbookViewId="0">
      <selection activeCell="C19" sqref="C19"/>
    </sheetView>
  </sheetViews>
  <sheetFormatPr baseColWidth="10" defaultRowHeight="15" x14ac:dyDescent="0.25"/>
  <cols>
    <col min="1" max="1" width="18.85546875" bestFit="1" customWidth="1"/>
    <col min="2" max="2" width="7" bestFit="1" customWidth="1"/>
    <col min="3" max="3" width="7.42578125" style="2" bestFit="1" customWidth="1"/>
    <col min="4" max="4" width="8.42578125" style="2" bestFit="1" customWidth="1"/>
  </cols>
  <sheetData>
    <row r="1" spans="1:4" x14ac:dyDescent="0.25">
      <c r="A1">
        <v>2025</v>
      </c>
    </row>
    <row r="2" spans="1:4" x14ac:dyDescent="0.25">
      <c r="C2" s="4" t="s">
        <v>27</v>
      </c>
      <c r="D2" s="4" t="s">
        <v>26</v>
      </c>
    </row>
    <row r="5" spans="1:4" x14ac:dyDescent="0.25">
      <c r="A5" t="s">
        <v>86</v>
      </c>
      <c r="C5" s="2">
        <v>0.6</v>
      </c>
      <c r="D5" s="2">
        <f t="shared" ref="D5:D14" si="0">SUM(C5*0.78)</f>
        <v>0.46799999999999997</v>
      </c>
    </row>
    <row r="7" spans="1:4" x14ac:dyDescent="0.25">
      <c r="A7" t="s">
        <v>49</v>
      </c>
      <c r="C7" s="2">
        <v>0.7</v>
      </c>
      <c r="D7" s="2">
        <f t="shared" si="0"/>
        <v>0.54599999999999993</v>
      </c>
    </row>
    <row r="9" spans="1:4" x14ac:dyDescent="0.25">
      <c r="A9" t="s">
        <v>24</v>
      </c>
      <c r="C9" s="2">
        <v>0.7</v>
      </c>
      <c r="D9" s="2">
        <f t="shared" si="0"/>
        <v>0.54599999999999993</v>
      </c>
    </row>
    <row r="10" spans="1:4" x14ac:dyDescent="0.25">
      <c r="A10" t="s">
        <v>14</v>
      </c>
      <c r="C10" s="2">
        <v>0.7</v>
      </c>
      <c r="D10" s="2">
        <f t="shared" si="0"/>
        <v>0.54599999999999993</v>
      </c>
    </row>
    <row r="11" spans="1:4" x14ac:dyDescent="0.25">
      <c r="A11" t="s">
        <v>17</v>
      </c>
      <c r="C11" s="2">
        <v>0.8</v>
      </c>
      <c r="D11" s="2">
        <f t="shared" si="0"/>
        <v>0.62400000000000011</v>
      </c>
    </row>
    <row r="13" spans="1:4" x14ac:dyDescent="0.25">
      <c r="A13" t="s">
        <v>16</v>
      </c>
      <c r="C13" s="2">
        <v>0.65</v>
      </c>
      <c r="D13" s="2">
        <f t="shared" si="0"/>
        <v>0.50700000000000001</v>
      </c>
    </row>
    <row r="14" spans="1:4" x14ac:dyDescent="0.25">
      <c r="A14" t="s">
        <v>12</v>
      </c>
      <c r="C14" s="2">
        <v>0.5</v>
      </c>
      <c r="D14" s="2">
        <f t="shared" si="0"/>
        <v>0.39</v>
      </c>
    </row>
    <row r="16" spans="1:4" x14ac:dyDescent="0.25">
      <c r="C16" s="2" t="s">
        <v>133</v>
      </c>
      <c r="D16" s="2" t="s">
        <v>137</v>
      </c>
    </row>
    <row r="17" spans="1:4" x14ac:dyDescent="0.25">
      <c r="A17" t="s">
        <v>136</v>
      </c>
      <c r="C17" s="2">
        <v>0.7</v>
      </c>
      <c r="D17" s="2">
        <f>SUM(C17*0.78)</f>
        <v>0.54599999999999993</v>
      </c>
    </row>
    <row r="18" spans="1:4" x14ac:dyDescent="0.25">
      <c r="C18" s="2">
        <v>0.8</v>
      </c>
      <c r="D18" s="2">
        <f>SUM(C18*0.78)</f>
        <v>0.62400000000000011</v>
      </c>
    </row>
    <row r="19" spans="1:4" x14ac:dyDescent="0.25">
      <c r="A19" t="s">
        <v>107</v>
      </c>
    </row>
    <row r="20" spans="1:4" x14ac:dyDescent="0.25">
      <c r="A20" t="s">
        <v>14</v>
      </c>
      <c r="C20" s="2">
        <v>0.2</v>
      </c>
      <c r="D20" s="2">
        <f t="shared" ref="D20:D21" si="1">SUM(C20*0.78)</f>
        <v>0.15600000000000003</v>
      </c>
    </row>
    <row r="21" spans="1:4" x14ac:dyDescent="0.25">
      <c r="C21" s="2">
        <v>0.9</v>
      </c>
      <c r="D21" s="2">
        <f t="shared" si="1"/>
        <v>0.70200000000000007</v>
      </c>
    </row>
    <row r="23" spans="1:4" x14ac:dyDescent="0.25">
      <c r="A23" t="s">
        <v>129</v>
      </c>
      <c r="C23" s="2">
        <v>0.1</v>
      </c>
    </row>
    <row r="24" spans="1:4" x14ac:dyDescent="0.25">
      <c r="A24" t="s">
        <v>130</v>
      </c>
      <c r="C24" s="2">
        <v>0.03</v>
      </c>
    </row>
    <row r="25" spans="1:4" x14ac:dyDescent="0.25">
      <c r="A25" t="s">
        <v>131</v>
      </c>
      <c r="B25" t="s">
        <v>132</v>
      </c>
      <c r="C25" s="2">
        <v>0.05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Most</vt:lpstr>
      <vt:lpstr>Trauben 2026</vt:lpstr>
      <vt:lpstr>RHH</vt:lpstr>
      <vt:lpstr>Preise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2026-09-12T04:16:32Z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.	;	;	{	}	[@[{0}]]	1031	1031</vt:lpwstr>
  </property>
</Properties>
</file>